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<sst xmlns="http://schemas.openxmlformats.org/spreadsheetml/2006/main" count="46" uniqueCount="34">
  <si>
    <t>HABERES</t>
  </si>
  <si>
    <t xml:space="preserve"> </t>
  </si>
  <si>
    <t>IMPORTE</t>
  </si>
  <si>
    <t>DEDUCCIONES</t>
  </si>
  <si>
    <t>%</t>
  </si>
  <si>
    <t>JUBILACION</t>
  </si>
  <si>
    <t>LEY 19032</t>
  </si>
  <si>
    <t>ADICCIONALES</t>
  </si>
  <si>
    <t xml:space="preserve">TOTAL </t>
  </si>
  <si>
    <t>IMPORTE NETO A COBRAR</t>
  </si>
  <si>
    <t>PRESENTISMO</t>
  </si>
  <si>
    <t>OBRA SOCIAL OSECAC</t>
  </si>
  <si>
    <t>FAECYS</t>
  </si>
  <si>
    <t>APELLIDO Y NOMBRE</t>
  </si>
  <si>
    <t>LEGAJO Nº</t>
  </si>
  <si>
    <t>CUIT Nº</t>
  </si>
  <si>
    <t>WWW.ECONOBLOG.COM.AR</t>
  </si>
  <si>
    <t xml:space="preserve">Administ. A </t>
  </si>
  <si>
    <t>ANTIGÜEDAD</t>
  </si>
  <si>
    <t>F.E.C.</t>
  </si>
  <si>
    <t>APORTE SOLIDARIO (OBRA SOCIAL)</t>
  </si>
  <si>
    <t>SUELDO BÁSICO</t>
  </si>
  <si>
    <t>HORAS</t>
  </si>
  <si>
    <t>FERIADO</t>
  </si>
  <si>
    <t>NO REMUNERATIVO</t>
  </si>
  <si>
    <t>DEDUCCIONES NO REMUNERATIVAS</t>
  </si>
  <si>
    <t>TOTAL DE DEDUCIONES</t>
  </si>
  <si>
    <t>TOTALES NO REMUNERATIVOS</t>
  </si>
  <si>
    <t>TOTALES REMUNERATIVOS</t>
  </si>
  <si>
    <t>SUELDO ACUERDO ABRIL 2017</t>
  </si>
  <si>
    <t>FERIADO ACUERDO ABRIL 2017</t>
  </si>
  <si>
    <t>ANTIGÜEDAD ACUERDO ABRIL 2017</t>
  </si>
  <si>
    <t>PRESENTISMO ACUERDO ABRIL 2017</t>
  </si>
  <si>
    <t>LIQUIDACION HABERES MES OCTUBRE 2017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</si>
</sst>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"/>
    <numFmt numFmtId="177" formatCode="&quot;$&quot;\ #,##0.00"/>
  </numFmts>
  <fonts count="24"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Lucida Sans Unicode"/>
      <family val="2"/>
    </font>
    <font>
      <sz val="14"/>
      <color indexed="8"/>
      <name val="Calibri"/>
      <family val="2"/>
    </font>
    <font>
      <u val="single"/>
      <sz val="11"/>
      <color indexed="36"/>
      <name val="Calibri"/>
      <family val="2"/>
    </font>
    <font>
      <i/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99">
    <xf numFmtId="0" fontId="0" fillId="0" borderId="0" xfId="0" applyAlignment="1">
      <alignment/>
    </xf>
    <xf numFmtId="15" fontId="1" fillId="16" borderId="10" xfId="0" applyNumberFormat="1" applyFont="1" applyFill="1" applyBorder="1" applyAlignment="1">
      <alignment horizontal="center" vertical="center"/>
    </xf>
    <xf numFmtId="15" fontId="1" fillId="16" borderId="11" xfId="0" applyNumberFormat="1" applyFont="1" applyFill="1" applyBorder="1" applyAlignment="1">
      <alignment/>
    </xf>
    <xf numFmtId="1" fontId="2" fillId="0" borderId="12" xfId="0" applyNumberFormat="1" applyFont="1" applyFill="1" applyBorder="1" applyAlignment="1">
      <alignment horizontal="center"/>
    </xf>
    <xf numFmtId="9" fontId="2" fillId="0" borderId="12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70" fontId="2" fillId="0" borderId="12" xfId="50" applyFont="1" applyBorder="1" applyAlignment="1">
      <alignment/>
    </xf>
    <xf numFmtId="2" fontId="2" fillId="0" borderId="12" xfId="0" applyNumberFormat="1" applyFont="1" applyBorder="1" applyAlignment="1">
      <alignment horizontal="center"/>
    </xf>
    <xf numFmtId="170" fontId="2" fillId="0" borderId="13" xfId="50" applyFont="1" applyBorder="1" applyAlignment="1">
      <alignment/>
    </xf>
    <xf numFmtId="0" fontId="2" fillId="0" borderId="14" xfId="0" applyFont="1" applyBorder="1" applyAlignment="1">
      <alignment/>
    </xf>
    <xf numFmtId="170" fontId="2" fillId="0" borderId="15" xfId="5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1" fillId="16" borderId="18" xfId="0" applyFont="1" applyFill="1" applyBorder="1" applyAlignment="1">
      <alignment horizontal="center"/>
    </xf>
    <xf numFmtId="15" fontId="2" fillId="0" borderId="19" xfId="0" applyNumberFormat="1" applyFont="1" applyFill="1" applyBorder="1" applyAlignment="1">
      <alignment vertical="center"/>
    </xf>
    <xf numFmtId="170" fontId="2" fillId="0" borderId="13" xfId="50" applyFont="1" applyFill="1" applyBorder="1" applyAlignment="1">
      <alignment horizontal="center"/>
    </xf>
    <xf numFmtId="15" fontId="2" fillId="0" borderId="19" xfId="0" applyNumberFormat="1" applyFont="1" applyBorder="1" applyAlignment="1">
      <alignment vertical="center"/>
    </xf>
    <xf numFmtId="15" fontId="2" fillId="0" borderId="19" xfId="0" applyNumberFormat="1" applyFont="1" applyBorder="1" applyAlignment="1">
      <alignment horizontal="left" vertical="center"/>
    </xf>
    <xf numFmtId="0" fontId="1" fillId="0" borderId="20" xfId="0" applyFont="1" applyBorder="1" applyAlignment="1">
      <alignment horizontal="center"/>
    </xf>
    <xf numFmtId="0" fontId="2" fillId="0" borderId="21" xfId="0" applyFont="1" applyBorder="1" applyAlignment="1">
      <alignment/>
    </xf>
    <xf numFmtId="15" fontId="2" fillId="0" borderId="0" xfId="0" applyNumberFormat="1" applyFont="1" applyFill="1" applyBorder="1" applyAlignment="1">
      <alignment vertical="center"/>
    </xf>
    <xf numFmtId="15" fontId="2" fillId="0" borderId="22" xfId="0" applyNumberFormat="1" applyFont="1" applyFill="1" applyBorder="1" applyAlignment="1">
      <alignment vertical="center"/>
    </xf>
    <xf numFmtId="15" fontId="2" fillId="0" borderId="12" xfId="0" applyNumberFormat="1" applyFont="1" applyFill="1" applyBorder="1" applyAlignment="1">
      <alignment vertical="center"/>
    </xf>
    <xf numFmtId="0" fontId="20" fillId="0" borderId="0" xfId="0" applyFont="1" applyAlignment="1">
      <alignment horizontal="left" indent="1"/>
    </xf>
    <xf numFmtId="0" fontId="20" fillId="0" borderId="0" xfId="0" applyFont="1" applyAlignment="1">
      <alignment/>
    </xf>
    <xf numFmtId="0" fontId="2" fillId="0" borderId="20" xfId="0" applyFont="1" applyBorder="1" applyAlignment="1">
      <alignment/>
    </xf>
    <xf numFmtId="170" fontId="2" fillId="0" borderId="23" xfId="50" applyFont="1" applyBorder="1" applyAlignment="1">
      <alignment/>
    </xf>
    <xf numFmtId="15" fontId="2" fillId="0" borderId="24" xfId="0" applyNumberFormat="1" applyFont="1" applyFill="1" applyBorder="1" applyAlignment="1">
      <alignment horizontal="left" vertical="center"/>
    </xf>
    <xf numFmtId="1" fontId="2" fillId="0" borderId="14" xfId="0" applyNumberFormat="1" applyFont="1" applyFill="1" applyBorder="1" applyAlignment="1">
      <alignment horizontal="center"/>
    </xf>
    <xf numFmtId="170" fontId="2" fillId="0" borderId="14" xfId="5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2" fontId="2" fillId="16" borderId="25" xfId="0" applyNumberFormat="1" applyFont="1" applyFill="1" applyBorder="1" applyAlignment="1">
      <alignment/>
    </xf>
    <xf numFmtId="2" fontId="1" fillId="16" borderId="11" xfId="0" applyNumberFormat="1" applyFont="1" applyFill="1" applyBorder="1" applyAlignment="1">
      <alignment horizontal="center"/>
    </xf>
    <xf numFmtId="170" fontId="1" fillId="16" borderId="26" xfId="50" applyFont="1" applyFill="1" applyBorder="1" applyAlignment="1">
      <alignment horizontal="center"/>
    </xf>
    <xf numFmtId="170" fontId="2" fillId="0" borderId="13" xfId="50" applyFont="1" applyFill="1" applyBorder="1" applyAlignment="1">
      <alignment/>
    </xf>
    <xf numFmtId="0" fontId="2" fillId="0" borderId="27" xfId="0" applyFont="1" applyBorder="1" applyAlignment="1">
      <alignment/>
    </xf>
    <xf numFmtId="170" fontId="2" fillId="0" borderId="28" xfId="50" applyFont="1" applyBorder="1" applyAlignment="1">
      <alignment/>
    </xf>
    <xf numFmtId="0" fontId="1" fillId="16" borderId="11" xfId="0" applyFont="1" applyFill="1" applyBorder="1" applyAlignment="1">
      <alignment horizontal="center"/>
    </xf>
    <xf numFmtId="1" fontId="2" fillId="0" borderId="12" xfId="50" applyNumberFormat="1" applyFont="1" applyFill="1" applyBorder="1" applyAlignment="1">
      <alignment horizontal="center"/>
    </xf>
    <xf numFmtId="170" fontId="23" fillId="0" borderId="29" xfId="50" applyFont="1" applyFill="1" applyBorder="1" applyAlignment="1">
      <alignment horizontal="center"/>
    </xf>
    <xf numFmtId="0" fontId="0" fillId="0" borderId="12" xfId="0" applyBorder="1" applyAlignment="1">
      <alignment/>
    </xf>
    <xf numFmtId="170" fontId="2" fillId="0" borderId="30" xfId="50" applyFont="1" applyFill="1" applyBorder="1" applyAlignment="1">
      <alignment horizontal="center"/>
    </xf>
    <xf numFmtId="170" fontId="2" fillId="16" borderId="31" xfId="50" applyFont="1" applyFill="1" applyBorder="1" applyAlignment="1">
      <alignment/>
    </xf>
    <xf numFmtId="15" fontId="1" fillId="16" borderId="32" xfId="0" applyNumberFormat="1" applyFont="1" applyFill="1" applyBorder="1" applyAlignment="1">
      <alignment horizontal="center" vertical="center"/>
    </xf>
    <xf numFmtId="2" fontId="1" fillId="16" borderId="25" xfId="0" applyNumberFormat="1" applyFont="1" applyFill="1" applyBorder="1" applyAlignment="1">
      <alignment horizontal="center"/>
    </xf>
    <xf numFmtId="170" fontId="1" fillId="16" borderId="33" xfId="50" applyFont="1" applyFill="1" applyBorder="1" applyAlignment="1">
      <alignment horizontal="center"/>
    </xf>
    <xf numFmtId="1" fontId="2" fillId="0" borderId="34" xfId="50" applyNumberFormat="1" applyFont="1" applyFill="1" applyBorder="1" applyAlignment="1">
      <alignment horizontal="center"/>
    </xf>
    <xf numFmtId="15" fontId="2" fillId="0" borderId="24" xfId="0" applyNumberFormat="1" applyFont="1" applyBorder="1" applyAlignment="1">
      <alignment vertical="center"/>
    </xf>
    <xf numFmtId="2" fontId="2" fillId="0" borderId="14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170" fontId="2" fillId="0" borderId="23" xfId="50" applyFont="1" applyFill="1" applyBorder="1" applyAlignment="1">
      <alignment/>
    </xf>
    <xf numFmtId="15" fontId="1" fillId="16" borderId="22" xfId="0" applyNumberFormat="1" applyFont="1" applyFill="1" applyBorder="1" applyAlignment="1">
      <alignment horizontal="center" vertical="center"/>
    </xf>
    <xf numFmtId="15" fontId="1" fillId="16" borderId="35" xfId="0" applyNumberFormat="1" applyFont="1" applyFill="1" applyBorder="1" applyAlignment="1">
      <alignment horizontal="center" vertical="center"/>
    </xf>
    <xf numFmtId="15" fontId="1" fillId="16" borderId="12" xfId="0" applyNumberFormat="1" applyFont="1" applyFill="1" applyBorder="1" applyAlignment="1">
      <alignment horizontal="center" vertical="center"/>
    </xf>
    <xf numFmtId="15" fontId="1" fillId="16" borderId="20" xfId="0" applyNumberFormat="1" applyFont="1" applyFill="1" applyBorder="1" applyAlignment="1">
      <alignment vertical="center"/>
    </xf>
    <xf numFmtId="2" fontId="2" fillId="16" borderId="14" xfId="0" applyNumberFormat="1" applyFont="1" applyFill="1" applyBorder="1" applyAlignment="1">
      <alignment/>
    </xf>
    <xf numFmtId="170" fontId="1" fillId="16" borderId="14" xfId="50" applyFont="1" applyFill="1" applyBorder="1" applyAlignment="1">
      <alignment horizontal="center"/>
    </xf>
    <xf numFmtId="177" fontId="2" fillId="16" borderId="23" xfId="0" applyNumberFormat="1" applyFont="1" applyFill="1" applyBorder="1" applyAlignment="1">
      <alignment/>
    </xf>
    <xf numFmtId="15" fontId="2" fillId="0" borderId="36" xfId="0" applyNumberFormat="1" applyFont="1" applyFill="1" applyBorder="1" applyAlignment="1">
      <alignment vertical="center"/>
    </xf>
    <xf numFmtId="170" fontId="23" fillId="0" borderId="37" xfId="50" applyFont="1" applyFill="1" applyBorder="1" applyAlignment="1">
      <alignment horizontal="center"/>
    </xf>
    <xf numFmtId="15" fontId="1" fillId="16" borderId="38" xfId="0" applyNumberFormat="1" applyFont="1" applyFill="1" applyBorder="1" applyAlignment="1">
      <alignment vertical="center"/>
    </xf>
    <xf numFmtId="2" fontId="2" fillId="16" borderId="39" xfId="0" applyNumberFormat="1" applyFont="1" applyFill="1" applyBorder="1" applyAlignment="1">
      <alignment/>
    </xf>
    <xf numFmtId="170" fontId="1" fillId="16" borderId="39" xfId="50" applyFont="1" applyFill="1" applyBorder="1" applyAlignment="1">
      <alignment horizontal="center"/>
    </xf>
    <xf numFmtId="177" fontId="2" fillId="16" borderId="40" xfId="0" applyNumberFormat="1" applyFont="1" applyFill="1" applyBorder="1" applyAlignment="1">
      <alignment/>
    </xf>
    <xf numFmtId="1" fontId="2" fillId="0" borderId="12" xfId="0" applyNumberFormat="1" applyFont="1" applyFill="1" applyBorder="1" applyAlignment="1">
      <alignment vertical="center"/>
    </xf>
    <xf numFmtId="170" fontId="2" fillId="0" borderId="0" xfId="50" applyFont="1" applyFill="1" applyBorder="1" applyAlignment="1">
      <alignment horizontal="center"/>
    </xf>
    <xf numFmtId="0" fontId="0" fillId="0" borderId="0" xfId="0" applyFill="1" applyBorder="1" applyAlignment="1">
      <alignment/>
    </xf>
    <xf numFmtId="170" fontId="0" fillId="0" borderId="0" xfId="0" applyNumberFormat="1" applyFill="1" applyBorder="1" applyAlignment="1">
      <alignment/>
    </xf>
    <xf numFmtId="0" fontId="19" fillId="0" borderId="0" xfId="0" applyFont="1" applyFill="1" applyBorder="1" applyAlignment="1">
      <alignment/>
    </xf>
    <xf numFmtId="15" fontId="1" fillId="24" borderId="10" xfId="0" applyNumberFormat="1" applyFont="1" applyFill="1" applyBorder="1" applyAlignment="1">
      <alignment horizontal="center" vertical="center"/>
    </xf>
    <xf numFmtId="0" fontId="1" fillId="24" borderId="41" xfId="0" applyFont="1" applyFill="1" applyBorder="1" applyAlignment="1">
      <alignment/>
    </xf>
    <xf numFmtId="0" fontId="1" fillId="24" borderId="18" xfId="0" applyFont="1" applyFill="1" applyBorder="1" applyAlignment="1">
      <alignment/>
    </xf>
    <xf numFmtId="0" fontId="1" fillId="24" borderId="16" xfId="0" applyFont="1" applyFill="1" applyBorder="1" applyAlignment="1">
      <alignment/>
    </xf>
    <xf numFmtId="0" fontId="1" fillId="24" borderId="17" xfId="0" applyFont="1" applyFill="1" applyBorder="1" applyAlignment="1">
      <alignment/>
    </xf>
    <xf numFmtId="0" fontId="1" fillId="24" borderId="21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15" fontId="1" fillId="0" borderId="10" xfId="0" applyNumberFormat="1" applyFont="1" applyBorder="1" applyAlignment="1">
      <alignment horizontal="center" vertical="center"/>
    </xf>
    <xf numFmtId="15" fontId="1" fillId="0" borderId="41" xfId="0" applyNumberFormat="1" applyFont="1" applyBorder="1" applyAlignment="1">
      <alignment horizontal="center" vertical="center"/>
    </xf>
    <xf numFmtId="15" fontId="1" fillId="0" borderId="18" xfId="0" applyNumberFormat="1" applyFont="1" applyBorder="1" applyAlignment="1">
      <alignment horizontal="center" vertical="center"/>
    </xf>
    <xf numFmtId="170" fontId="2" fillId="0" borderId="23" xfId="50" applyFont="1" applyBorder="1" applyAlignment="1">
      <alignment/>
    </xf>
    <xf numFmtId="170" fontId="2" fillId="0" borderId="42" xfId="50" applyFont="1" applyBorder="1" applyAlignment="1">
      <alignment/>
    </xf>
    <xf numFmtId="170" fontId="2" fillId="16" borderId="31" xfId="50" applyFont="1" applyFill="1" applyBorder="1" applyAlignment="1">
      <alignment/>
    </xf>
    <xf numFmtId="170" fontId="2" fillId="16" borderId="43" xfId="50" applyFont="1" applyFill="1" applyBorder="1" applyAlignment="1">
      <alignment/>
    </xf>
    <xf numFmtId="0" fontId="0" fillId="24" borderId="32" xfId="0" applyFill="1" applyBorder="1" applyAlignment="1">
      <alignment horizontal="center"/>
    </xf>
    <xf numFmtId="0" fontId="0" fillId="24" borderId="44" xfId="0" applyFill="1" applyBorder="1" applyAlignment="1">
      <alignment horizontal="center"/>
    </xf>
    <xf numFmtId="0" fontId="0" fillId="24" borderId="45" xfId="0" applyFill="1" applyBorder="1" applyAlignment="1">
      <alignment horizontal="center"/>
    </xf>
    <xf numFmtId="0" fontId="0" fillId="24" borderId="22" xfId="0" applyFill="1" applyBorder="1" applyAlignment="1">
      <alignment horizontal="center"/>
    </xf>
    <xf numFmtId="0" fontId="0" fillId="24" borderId="35" xfId="0" applyFill="1" applyBorder="1" applyAlignment="1">
      <alignment horizontal="center"/>
    </xf>
    <xf numFmtId="0" fontId="0" fillId="24" borderId="46" xfId="0" applyFill="1" applyBorder="1" applyAlignment="1">
      <alignment horizontal="center"/>
    </xf>
    <xf numFmtId="0" fontId="10" fillId="24" borderId="20" xfId="45" applyFill="1" applyBorder="1" applyAlignment="1" applyProtection="1">
      <alignment horizontal="center"/>
      <protection/>
    </xf>
    <xf numFmtId="0" fontId="21" fillId="24" borderId="47" xfId="0" applyFont="1" applyFill="1" applyBorder="1" applyAlignment="1">
      <alignment horizontal="center"/>
    </xf>
    <xf numFmtId="0" fontId="21" fillId="24" borderId="48" xfId="0" applyFont="1" applyFill="1" applyBorder="1" applyAlignment="1">
      <alignment horizontal="center"/>
    </xf>
    <xf numFmtId="0" fontId="21" fillId="24" borderId="16" xfId="0" applyFont="1" applyFill="1" applyBorder="1" applyAlignment="1">
      <alignment horizontal="center"/>
    </xf>
    <xf numFmtId="0" fontId="21" fillId="24" borderId="17" xfId="0" applyFont="1" applyFill="1" applyBorder="1" applyAlignment="1">
      <alignment horizontal="center"/>
    </xf>
    <xf numFmtId="0" fontId="21" fillId="24" borderId="21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noblog.com.a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59"/>
  <sheetViews>
    <sheetView tabSelected="1" view="pageLayout" workbookViewId="0" topLeftCell="A1">
      <selection activeCell="B9" sqref="B9:E10"/>
    </sheetView>
  </sheetViews>
  <sheetFormatPr defaultColWidth="11.421875" defaultRowHeight="15"/>
  <cols>
    <col min="2" max="2" width="31.8515625" style="0" bestFit="1" customWidth="1"/>
    <col min="7" max="7" width="14.8515625" style="0" bestFit="1" customWidth="1"/>
  </cols>
  <sheetData>
    <row r="2" ht="15.75" thickBot="1"/>
    <row r="3" spans="2:5" ht="15">
      <c r="B3" s="87" t="s">
        <v>13</v>
      </c>
      <c r="C3" s="88"/>
      <c r="D3" s="88"/>
      <c r="E3" s="89"/>
    </row>
    <row r="4" spans="2:5" ht="15">
      <c r="B4" s="90" t="s">
        <v>14</v>
      </c>
      <c r="C4" s="91"/>
      <c r="D4" s="91"/>
      <c r="E4" s="92"/>
    </row>
    <row r="5" spans="2:5" ht="15">
      <c r="B5" s="90" t="s">
        <v>15</v>
      </c>
      <c r="C5" s="91"/>
      <c r="D5" s="91"/>
      <c r="E5" s="92"/>
    </row>
    <row r="6" spans="2:5" ht="15">
      <c r="B6" s="90" t="s">
        <v>17</v>
      </c>
      <c r="C6" s="91"/>
      <c r="D6" s="91"/>
      <c r="E6" s="92"/>
    </row>
    <row r="7" spans="2:5" ht="15">
      <c r="B7" s="93" t="s">
        <v>16</v>
      </c>
      <c r="C7" s="94"/>
      <c r="D7" s="94"/>
      <c r="E7" s="95"/>
    </row>
    <row r="8" spans="2:5" ht="15.75" thickBot="1">
      <c r="B8" s="96"/>
      <c r="C8" s="97"/>
      <c r="D8" s="97"/>
      <c r="E8" s="98"/>
    </row>
    <row r="9" spans="2:5" ht="15">
      <c r="B9" s="70" t="s">
        <v>33</v>
      </c>
      <c r="C9" s="71"/>
      <c r="D9" s="71"/>
      <c r="E9" s="72"/>
    </row>
    <row r="10" spans="2:8" ht="15.75" thickBot="1">
      <c r="B10" s="73"/>
      <c r="C10" s="74"/>
      <c r="D10" s="74"/>
      <c r="E10" s="75"/>
      <c r="G10" s="67"/>
      <c r="H10" s="67"/>
    </row>
    <row r="11" spans="2:8" ht="15">
      <c r="B11" s="1" t="s">
        <v>0</v>
      </c>
      <c r="C11" s="2" t="s">
        <v>1</v>
      </c>
      <c r="D11" s="38" t="s">
        <v>22</v>
      </c>
      <c r="E11" s="14" t="s">
        <v>2</v>
      </c>
      <c r="G11" s="69"/>
      <c r="H11" s="69"/>
    </row>
    <row r="12" spans="2:8" ht="15">
      <c r="B12" s="15" t="s">
        <v>21</v>
      </c>
      <c r="C12" s="40">
        <v>15161.23</v>
      </c>
      <c r="D12" s="39">
        <v>29</v>
      </c>
      <c r="E12" s="16">
        <f>+C12/30*D12</f>
        <v>14655.855666666666</v>
      </c>
      <c r="G12" s="67"/>
      <c r="H12" s="66"/>
    </row>
    <row r="13" spans="2:8" ht="15">
      <c r="B13" s="22" t="s">
        <v>23</v>
      </c>
      <c r="C13" s="23"/>
      <c r="D13" s="39">
        <v>1</v>
      </c>
      <c r="E13" s="16">
        <f>+C12/25*D13</f>
        <v>606.4492</v>
      </c>
      <c r="G13" s="67"/>
      <c r="H13" s="66"/>
    </row>
    <row r="14" spans="2:8" ht="15">
      <c r="B14" s="15" t="s">
        <v>18</v>
      </c>
      <c r="C14" s="3">
        <v>2</v>
      </c>
      <c r="D14" s="39"/>
      <c r="E14" s="16">
        <f>(E12+E13)*(C14*1)%</f>
        <v>305.2460973333333</v>
      </c>
      <c r="G14" s="67"/>
      <c r="H14" s="66"/>
    </row>
    <row r="15" spans="2:8" ht="15">
      <c r="B15" s="15" t="s">
        <v>10</v>
      </c>
      <c r="C15" s="4" t="s">
        <v>1</v>
      </c>
      <c r="D15" s="39"/>
      <c r="E15" s="16">
        <f>(E12+E14+E13)/12</f>
        <v>1297.2959136666666</v>
      </c>
      <c r="G15" s="67"/>
      <c r="H15" s="66"/>
    </row>
    <row r="16" spans="2:8" ht="15">
      <c r="B16" s="22"/>
      <c r="C16" s="40"/>
      <c r="D16" s="39"/>
      <c r="E16" s="16"/>
      <c r="G16" s="67"/>
      <c r="H16" s="68"/>
    </row>
    <row r="17" spans="2:8" ht="15.75" thickBot="1">
      <c r="B17" s="28"/>
      <c r="C17" s="29" t="s">
        <v>1</v>
      </c>
      <c r="D17" s="30" t="s">
        <v>1</v>
      </c>
      <c r="E17" s="27"/>
      <c r="G17" s="67"/>
      <c r="H17" s="67"/>
    </row>
    <row r="18" spans="2:5" ht="15.75" thickBot="1">
      <c r="B18" s="80" t="s">
        <v>28</v>
      </c>
      <c r="C18" s="81"/>
      <c r="D18" s="82"/>
      <c r="E18" s="43">
        <f>SUM(E12:E17)</f>
        <v>16864.846877666663</v>
      </c>
    </row>
    <row r="19" spans="2:5" ht="15">
      <c r="B19" s="44" t="s">
        <v>24</v>
      </c>
      <c r="C19" s="45"/>
      <c r="D19" s="32" t="s">
        <v>22</v>
      </c>
      <c r="E19" s="46" t="s">
        <v>2</v>
      </c>
    </row>
    <row r="20" spans="2:5" ht="15">
      <c r="B20" s="15" t="s">
        <v>29</v>
      </c>
      <c r="C20" s="40">
        <v>1516.12</v>
      </c>
      <c r="D20" s="39">
        <f>+D12</f>
        <v>29</v>
      </c>
      <c r="E20" s="16">
        <f>+C20/30*D20</f>
        <v>1465.5826666666665</v>
      </c>
    </row>
    <row r="21" spans="2:5" ht="15">
      <c r="B21" s="15" t="s">
        <v>30</v>
      </c>
      <c r="C21" s="23"/>
      <c r="D21" s="39">
        <f>+D13</f>
        <v>1</v>
      </c>
      <c r="E21" s="16">
        <f>+C20/25/8*D21</f>
        <v>7.5806</v>
      </c>
    </row>
    <row r="22" spans="2:5" ht="15">
      <c r="B22" s="15" t="s">
        <v>31</v>
      </c>
      <c r="C22" s="65">
        <f>+C14</f>
        <v>2</v>
      </c>
      <c r="D22" s="39"/>
      <c r="E22" s="16">
        <f>+(E20+E21)*(C22*1%)</f>
        <v>29.46326533333333</v>
      </c>
    </row>
    <row r="23" spans="2:5" ht="15.75" thickBot="1">
      <c r="B23" s="15" t="s">
        <v>32</v>
      </c>
      <c r="C23" s="23"/>
      <c r="D23" s="39"/>
      <c r="E23" s="16">
        <f>+(E20+E21+E22)/12</f>
        <v>125.21887766666664</v>
      </c>
    </row>
    <row r="24" spans="2:5" ht="15.75" thickBot="1">
      <c r="B24" s="80" t="s">
        <v>27</v>
      </c>
      <c r="C24" s="81"/>
      <c r="D24" s="82"/>
      <c r="E24" s="43">
        <f>+E20+E21+E22+E23</f>
        <v>1627.8454096666665</v>
      </c>
    </row>
    <row r="25" spans="2:5" ht="15">
      <c r="B25" s="1" t="s">
        <v>3</v>
      </c>
      <c r="C25" s="33" t="s">
        <v>4</v>
      </c>
      <c r="D25" s="32"/>
      <c r="E25" s="34" t="s">
        <v>2</v>
      </c>
    </row>
    <row r="26" spans="2:5" ht="15">
      <c r="B26" s="17" t="s">
        <v>5</v>
      </c>
      <c r="C26" s="5">
        <v>11</v>
      </c>
      <c r="D26" s="41"/>
      <c r="E26" s="35">
        <f>(E18)*11%</f>
        <v>1855.133156543333</v>
      </c>
    </row>
    <row r="27" spans="2:5" ht="15">
      <c r="B27" s="17" t="s">
        <v>6</v>
      </c>
      <c r="C27" s="3">
        <v>3</v>
      </c>
      <c r="D27" s="41"/>
      <c r="E27" s="35">
        <f>(E18)*3%</f>
        <v>505.94540632999986</v>
      </c>
    </row>
    <row r="28" spans="2:5" ht="15">
      <c r="B28" s="17" t="s">
        <v>11</v>
      </c>
      <c r="C28" s="6">
        <v>3</v>
      </c>
      <c r="D28" s="41"/>
      <c r="E28" s="35">
        <f>+E18*3%</f>
        <v>505.94540632999986</v>
      </c>
    </row>
    <row r="29" spans="2:5" ht="15">
      <c r="B29" s="17" t="s">
        <v>19</v>
      </c>
      <c r="C29" s="6">
        <v>2</v>
      </c>
      <c r="D29" s="41"/>
      <c r="E29" s="35">
        <f>E18*2%</f>
        <v>337.2969375533333</v>
      </c>
    </row>
    <row r="30" spans="2:5" ht="15">
      <c r="B30" s="17" t="s">
        <v>12</v>
      </c>
      <c r="C30" s="8">
        <v>0.5</v>
      </c>
      <c r="D30" s="41"/>
      <c r="E30" s="35">
        <f>E18*0.5%</f>
        <v>84.32423438833332</v>
      </c>
    </row>
    <row r="31" spans="2:5" ht="15">
      <c r="B31" s="48" t="s">
        <v>20</v>
      </c>
      <c r="C31" s="49"/>
      <c r="D31" s="50"/>
      <c r="E31" s="51">
        <v>100</v>
      </c>
    </row>
    <row r="32" spans="2:5" ht="15">
      <c r="B32" s="52" t="s">
        <v>25</v>
      </c>
      <c r="C32" s="54" t="s">
        <v>4</v>
      </c>
      <c r="D32" s="54"/>
      <c r="E32" s="53" t="s">
        <v>2</v>
      </c>
    </row>
    <row r="33" spans="2:5" ht="15">
      <c r="B33" s="17" t="s">
        <v>11</v>
      </c>
      <c r="C33" s="8">
        <v>3</v>
      </c>
      <c r="D33" s="41"/>
      <c r="E33" s="35">
        <f>+E24*3%</f>
        <v>48.83536228999999</v>
      </c>
    </row>
    <row r="34" spans="2:5" ht="15">
      <c r="B34" s="18" t="s">
        <v>19</v>
      </c>
      <c r="C34" s="6">
        <v>2</v>
      </c>
      <c r="D34" s="7"/>
      <c r="E34" s="9">
        <f>+E24*2%</f>
        <v>32.55690819333333</v>
      </c>
    </row>
    <row r="35" spans="2:5" ht="15">
      <c r="B35" s="18" t="s">
        <v>12</v>
      </c>
      <c r="C35" s="8">
        <v>0.5</v>
      </c>
      <c r="D35" s="7"/>
      <c r="E35" s="9">
        <f>+E24*0.5%</f>
        <v>8.139227048333332</v>
      </c>
    </row>
    <row r="36" spans="2:5" ht="15.75" thickBot="1">
      <c r="B36" s="55" t="s">
        <v>26</v>
      </c>
      <c r="C36" s="56"/>
      <c r="D36" s="57"/>
      <c r="E36" s="58">
        <f>SUM(E26:E35)</f>
        <v>3478.1766386766662</v>
      </c>
    </row>
    <row r="37" spans="2:5" ht="15.75" thickBot="1">
      <c r="B37" s="61"/>
      <c r="C37" s="62"/>
      <c r="D37" s="63" t="s">
        <v>2</v>
      </c>
      <c r="E37" s="64">
        <f>E18-E36</f>
        <v>13386.670238989997</v>
      </c>
    </row>
    <row r="38" spans="2:5" ht="15">
      <c r="B38" s="59"/>
      <c r="C38" s="60"/>
      <c r="D38" s="47"/>
      <c r="E38" s="42"/>
    </row>
    <row r="39" spans="2:5" ht="15">
      <c r="B39" s="26"/>
      <c r="C39" s="10"/>
      <c r="D39" s="11"/>
      <c r="E39" s="9"/>
    </row>
    <row r="40" spans="2:5" ht="15">
      <c r="B40" s="19" t="s">
        <v>8</v>
      </c>
      <c r="C40" s="10"/>
      <c r="D40" s="11"/>
      <c r="E40" s="83">
        <f>SUM(E38:E38)</f>
        <v>0</v>
      </c>
    </row>
    <row r="41" spans="2:5" ht="15.75" thickBot="1">
      <c r="B41" s="31" t="s">
        <v>7</v>
      </c>
      <c r="C41" s="36"/>
      <c r="D41" s="37"/>
      <c r="E41" s="84"/>
    </row>
    <row r="42" spans="2:5" ht="15">
      <c r="B42" s="76" t="s">
        <v>9</v>
      </c>
      <c r="C42" s="77"/>
      <c r="D42" s="77"/>
      <c r="E42" s="85">
        <f>E18-E36+E40+E24</f>
        <v>15014.515648656663</v>
      </c>
    </row>
    <row r="43" spans="2:5" ht="15.75" thickBot="1">
      <c r="B43" s="78"/>
      <c r="C43" s="79"/>
      <c r="D43" s="79"/>
      <c r="E43" s="86"/>
    </row>
    <row r="44" spans="2:5" ht="15.75" thickBot="1">
      <c r="B44" s="12"/>
      <c r="C44" s="13"/>
      <c r="D44" s="13"/>
      <c r="E44" s="20"/>
    </row>
    <row r="47" spans="2:3" ht="15">
      <c r="B47" s="21"/>
      <c r="C47" s="21"/>
    </row>
    <row r="58" ht="15">
      <c r="A58" s="24"/>
    </row>
    <row r="59" ht="15">
      <c r="A59" s="25"/>
    </row>
  </sheetData>
  <sheetProtection/>
  <mergeCells count="11">
    <mergeCell ref="B3:E3"/>
    <mergeCell ref="B4:E4"/>
    <mergeCell ref="B6:E6"/>
    <mergeCell ref="B7:E8"/>
    <mergeCell ref="B5:E5"/>
    <mergeCell ref="B9:E10"/>
    <mergeCell ref="B42:D43"/>
    <mergeCell ref="B18:D18"/>
    <mergeCell ref="E40:E41"/>
    <mergeCell ref="E42:E43"/>
    <mergeCell ref="B24:D24"/>
  </mergeCells>
  <hyperlinks>
    <hyperlink ref="B7" r:id="rId1" display="WWW.ECONOBLOG.COM.AR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 alignWithMargins="0">
    <oddHeader>&amp;CWWW.ECONOBLOG.COM.AR</oddHeader>
    <oddFooter>&amp;CWWW.ECONOBLOG.COM.AR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R2R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Graciela</dc:creator>
  <cp:keywords/>
  <dc:description/>
  <cp:lastModifiedBy>Jorge</cp:lastModifiedBy>
  <cp:lastPrinted>2015-06-20T01:35:46Z</cp:lastPrinted>
  <dcterms:created xsi:type="dcterms:W3CDTF">2008-04-12T17:22:12Z</dcterms:created>
  <dcterms:modified xsi:type="dcterms:W3CDTF">2017-10-19T01:08:55Z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