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<sst xmlns="http://schemas.openxmlformats.org/spreadsheetml/2006/main" count="52" uniqueCount="40">
  <si>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</si>
  <si>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</si>
  <si>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</si>
  <si>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</si>
  <si>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</si>
  <si>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</si>
  <si>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</si>
  <si>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</si>
  <si>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</si>
  <si>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</si>
  <si>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</si>
  <si>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</si>
  <si>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</si>
  <si>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</si>
  <si>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</si>
  <si>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</si>
  <si>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</si>
  <si>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</si>
  <si>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</si>
  <si>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</si>
  <si>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</si>
  <si>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</si>
  <si>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</si>
  <si>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</si>
  <si>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</si>
  <si>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</si>
  <si>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</si>
  <si>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</si>
  <si>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</si>
  <si>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</si>
  <si>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NO REMUNERATIVO</t>
  </si>
  <si>
    <t>SUELDO ACUERDO OCTUBRE 2016</t>
  </si>
  <si>
    <t>ANTIGÜEDAD ACUERDO OCTUBRE 2016</t>
  </si>
  <si>
    <t>PRESENTISMO ACUERDO OCTUBRE 2016</t>
  </si>
  <si>
    <t>FERIADO ACUERDO OCTUBRE 216</t>
  </si>
  <si>
    <t>DEDUCCIONES NO REMUNERATIVAS</t>
  </si>
  <si>
    <t>TOTAL DE DEDUCIONES</t>
  </si>
  <si>
    <t>TOTALES NO REMUNERATIVOS</t>
  </si>
  <si>
    <t>TOTALES REMUNERATIVOS</t>
  </si>
  <si>
    <t>LIQUIDACION HABERES MES FEBRERO 2017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</si>
</sst>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3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44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44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44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4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6" xfId="50" applyFont="1" applyFill="1" applyBorder="1" applyAlignment="1">
      <alignment horizontal="center"/>
    </xf>
    <xf numFmtId="44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44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44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44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44" fontId="0" fillId="0" borderId="35" xfId="0" applyNumberFormat="1" applyBorder="1" applyAlignment="1">
      <alignment/>
    </xf>
    <xf numFmtId="44" fontId="2" fillId="16" borderId="36" xfId="50" applyFont="1" applyFill="1" applyBorder="1" applyAlignment="1">
      <alignment/>
    </xf>
    <xf numFmtId="15" fontId="1" fillId="16" borderId="37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44" fontId="1" fillId="16" borderId="38" xfId="50" applyFont="1" applyFill="1" applyBorder="1" applyAlignment="1">
      <alignment horizontal="center"/>
    </xf>
    <xf numFmtId="1" fontId="2" fillId="0" borderId="39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4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40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44" fontId="1" fillId="16" borderId="14" xfId="50" applyFont="1" applyFill="1" applyBorder="1" applyAlignment="1">
      <alignment horizontal="center"/>
    </xf>
    <xf numFmtId="169" fontId="2" fillId="16" borderId="23" xfId="0" applyNumberFormat="1" applyFont="1" applyFill="1" applyBorder="1" applyAlignment="1">
      <alignment/>
    </xf>
    <xf numFmtId="15" fontId="2" fillId="0" borderId="41" xfId="0" applyNumberFormat="1" applyFont="1" applyFill="1" applyBorder="1" applyAlignment="1">
      <alignment vertical="center"/>
    </xf>
    <xf numFmtId="44" fontId="23" fillId="0" borderId="42" xfId="50" applyFont="1" applyFill="1" applyBorder="1" applyAlignment="1">
      <alignment horizontal="center"/>
    </xf>
    <xf numFmtId="15" fontId="1" fillId="16" borderId="43" xfId="0" applyNumberFormat="1" applyFont="1" applyFill="1" applyBorder="1" applyAlignment="1">
      <alignment vertical="center"/>
    </xf>
    <xf numFmtId="2" fontId="2" fillId="16" borderId="44" xfId="0" applyNumberFormat="1" applyFont="1" applyFill="1" applyBorder="1" applyAlignment="1">
      <alignment/>
    </xf>
    <xf numFmtId="44" fontId="1" fillId="16" borderId="44" xfId="50" applyFont="1" applyFill="1" applyBorder="1" applyAlignment="1">
      <alignment horizontal="center"/>
    </xf>
    <xf numFmtId="169" fontId="2" fillId="16" borderId="45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0" fontId="21" fillId="24" borderId="16" xfId="0" applyFont="1" applyFill="1" applyBorder="1" applyAlignment="1">
      <alignment horizontal="center"/>
    </xf>
    <xf numFmtId="0" fontId="19" fillId="24" borderId="43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6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6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44" fontId="2" fillId="0" borderId="23" xfId="50" applyFont="1" applyBorder="1" applyAlignment="1">
      <alignment/>
    </xf>
    <xf numFmtId="44" fontId="2" fillId="0" borderId="47" xfId="50" applyFont="1" applyBorder="1" applyAlignment="1">
      <alignment/>
    </xf>
    <xf numFmtId="44" fontId="2" fillId="16" borderId="36" xfId="50" applyFont="1" applyFill="1" applyBorder="1" applyAlignment="1">
      <alignment/>
    </xf>
    <xf numFmtId="44" fontId="2" fillId="16" borderId="48" xfId="50" applyFont="1" applyFill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52" xfId="0" applyFont="1" applyFill="1" applyBorder="1" applyAlignment="1">
      <alignment horizontal="center"/>
    </xf>
    <xf numFmtId="0" fontId="21" fillId="24" borderId="53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B11" sqref="B11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92" t="s">
        <v>13</v>
      </c>
      <c r="C3" s="93"/>
      <c r="D3" s="93"/>
      <c r="E3" s="94"/>
    </row>
    <row r="4" spans="2:5" ht="15">
      <c r="B4" s="95" t="s">
        <v>14</v>
      </c>
      <c r="C4" s="96"/>
      <c r="D4" s="96"/>
      <c r="E4" s="97"/>
    </row>
    <row r="5" spans="2:5" ht="15">
      <c r="B5" s="95" t="s">
        <v>15</v>
      </c>
      <c r="C5" s="96"/>
      <c r="D5" s="96"/>
      <c r="E5" s="97"/>
    </row>
    <row r="6" spans="2:5" ht="15">
      <c r="B6" s="95" t="s">
        <v>17</v>
      </c>
      <c r="C6" s="96"/>
      <c r="D6" s="96"/>
      <c r="E6" s="97"/>
    </row>
    <row r="7" spans="2:5" ht="15">
      <c r="B7" s="98" t="s">
        <v>16</v>
      </c>
      <c r="C7" s="99"/>
      <c r="D7" s="99"/>
      <c r="E7" s="100"/>
    </row>
    <row r="8" spans="2:5" ht="15.75" thickBot="1">
      <c r="B8" s="72"/>
      <c r="C8" s="101"/>
      <c r="D8" s="101"/>
      <c r="E8" s="102"/>
    </row>
    <row r="9" spans="2:5" ht="15">
      <c r="B9" s="75" t="s">
        <v>39</v>
      </c>
      <c r="C9" s="76"/>
      <c r="D9" s="76"/>
      <c r="E9" s="77"/>
    </row>
    <row r="10" spans="2:5" ht="15.75" thickBot="1">
      <c r="B10" s="78"/>
      <c r="C10" s="79"/>
      <c r="D10" s="79"/>
      <c r="E10" s="80"/>
    </row>
    <row r="11" spans="2:8" ht="15.75" thickBot="1">
      <c r="B11" s="1" t="s">
        <v>0</v>
      </c>
      <c r="C11" s="2" t="s">
        <v>1</v>
      </c>
      <c r="D11" s="38" t="s">
        <v>27</v>
      </c>
      <c r="E11" s="14" t="s">
        <v>2</v>
      </c>
      <c r="G11" s="73" t="s">
        <v>21</v>
      </c>
      <c r="H11" s="74"/>
    </row>
    <row r="12" spans="2:8" ht="15">
      <c r="B12" s="15" t="s">
        <v>23</v>
      </c>
      <c r="C12" s="40">
        <v>13852.35</v>
      </c>
      <c r="D12" s="39">
        <v>72</v>
      </c>
      <c r="E12" s="16">
        <f>+C12/200*D12</f>
        <v>4986.8460000000005</v>
      </c>
      <c r="G12" s="45" t="s">
        <v>22</v>
      </c>
      <c r="H12" s="46">
        <f>+C12</f>
        <v>13852.35</v>
      </c>
    </row>
    <row r="13" spans="2:8" ht="15">
      <c r="B13" s="22" t="s">
        <v>29</v>
      </c>
      <c r="C13" s="23"/>
      <c r="D13" s="39">
        <v>8</v>
      </c>
      <c r="E13" s="16">
        <f>+C12/25/8*D13</f>
        <v>554.094</v>
      </c>
      <c r="G13" s="42" t="s">
        <v>24</v>
      </c>
      <c r="H13" s="16">
        <f>+H12/25*D13</f>
        <v>4432.752</v>
      </c>
    </row>
    <row r="14" spans="2:8" ht="15">
      <c r="B14" s="15" t="s">
        <v>18</v>
      </c>
      <c r="C14" s="3">
        <v>2</v>
      </c>
      <c r="D14" s="39"/>
      <c r="E14" s="16">
        <f>(E12+E13)*(C14*1)%</f>
        <v>110.81880000000001</v>
      </c>
      <c r="G14" s="42" t="s">
        <v>25</v>
      </c>
      <c r="H14" s="16">
        <f>+(H12+H13)*(C14)%</f>
        <v>365.70204</v>
      </c>
    </row>
    <row r="15" spans="2:8" ht="15.75" thickBot="1">
      <c r="B15" s="15" t="s">
        <v>10</v>
      </c>
      <c r="C15" s="4" t="s">
        <v>1</v>
      </c>
      <c r="D15" s="39"/>
      <c r="E15" s="16">
        <f>(E12+E14+E13)/12</f>
        <v>470.97990000000004</v>
      </c>
      <c r="G15" s="43" t="s">
        <v>26</v>
      </c>
      <c r="H15" s="44">
        <f>+(H12+H13+H14)/12</f>
        <v>1554.2336699999998</v>
      </c>
    </row>
    <row r="16" spans="2:8" ht="15.75" thickBot="1">
      <c r="B16" s="22"/>
      <c r="C16" s="40"/>
      <c r="D16" s="39"/>
      <c r="E16" s="16"/>
      <c r="G16" s="47" t="s">
        <v>28</v>
      </c>
      <c r="H16" s="48">
        <f>SUM(H12:H15)</f>
        <v>20205.03771</v>
      </c>
    </row>
    <row r="17" spans="2:5" ht="15.75" thickBot="1">
      <c r="B17" s="28"/>
      <c r="C17" s="29" t="s">
        <v>1</v>
      </c>
      <c r="D17" s="30" t="s">
        <v>1</v>
      </c>
      <c r="E17" s="27"/>
    </row>
    <row r="18" spans="2:5" ht="15.75" thickBot="1">
      <c r="B18" s="85" t="s">
        <v>38</v>
      </c>
      <c r="C18" s="86"/>
      <c r="D18" s="87"/>
      <c r="E18" s="49">
        <f>SUM(E12:E17)</f>
        <v>6122.738700000001</v>
      </c>
    </row>
    <row r="19" spans="2:5" ht="15">
      <c r="B19" s="50" t="s">
        <v>30</v>
      </c>
      <c r="C19" s="51"/>
      <c r="D19" s="32" t="s">
        <v>27</v>
      </c>
      <c r="E19" s="52" t="s">
        <v>2</v>
      </c>
    </row>
    <row r="20" spans="2:5" ht="15">
      <c r="B20" s="15" t="s">
        <v>31</v>
      </c>
      <c r="C20" s="40">
        <v>1308.88</v>
      </c>
      <c r="D20" s="39">
        <f>+D12</f>
        <v>72</v>
      </c>
      <c r="E20" s="16">
        <f>+C20/200*D20</f>
        <v>471.19680000000005</v>
      </c>
    </row>
    <row r="21" spans="2:5" ht="15">
      <c r="B21" s="15" t="s">
        <v>34</v>
      </c>
      <c r="C21" s="23"/>
      <c r="D21" s="39">
        <f>+D13</f>
        <v>8</v>
      </c>
      <c r="E21" s="16">
        <f>+C20/25/8*D21</f>
        <v>52.3552</v>
      </c>
    </row>
    <row r="22" spans="2:5" ht="15">
      <c r="B22" s="15" t="s">
        <v>32</v>
      </c>
      <c r="C22" s="71">
        <f>+C14</f>
        <v>2</v>
      </c>
      <c r="D22" s="39"/>
      <c r="E22" s="16">
        <f>+(E20+E21)*(C22*1%)</f>
        <v>10.47104</v>
      </c>
    </row>
    <row r="23" spans="2:5" ht="15.75" thickBot="1">
      <c r="B23" s="15" t="s">
        <v>33</v>
      </c>
      <c r="C23" s="23"/>
      <c r="D23" s="39"/>
      <c r="E23" s="16">
        <f>+(E20+E21+E22)/12</f>
        <v>44.501920000000005</v>
      </c>
    </row>
    <row r="24" spans="2:5" ht="15.75" thickBot="1">
      <c r="B24" s="85" t="s">
        <v>37</v>
      </c>
      <c r="C24" s="86"/>
      <c r="D24" s="87"/>
      <c r="E24" s="49">
        <f>+E20+E21+E22+E23</f>
        <v>578.5249600000001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673.5012570000001</v>
      </c>
    </row>
    <row r="27" spans="2:5" ht="15">
      <c r="B27" s="17" t="s">
        <v>6</v>
      </c>
      <c r="C27" s="3">
        <v>3</v>
      </c>
      <c r="D27" s="41"/>
      <c r="E27" s="35">
        <f>(E18)*3%</f>
        <v>183.682161</v>
      </c>
    </row>
    <row r="28" spans="2:5" ht="15">
      <c r="B28" s="17" t="s">
        <v>11</v>
      </c>
      <c r="C28" s="6">
        <v>3</v>
      </c>
      <c r="D28" s="41"/>
      <c r="E28" s="35">
        <f>+H16*3%</f>
        <v>606.1511313</v>
      </c>
    </row>
    <row r="29" spans="2:5" ht="15">
      <c r="B29" s="17" t="s">
        <v>19</v>
      </c>
      <c r="C29" s="6">
        <v>2</v>
      </c>
      <c r="D29" s="41"/>
      <c r="E29" s="35">
        <f>E18*2%</f>
        <v>122.45477400000001</v>
      </c>
    </row>
    <row r="30" spans="2:5" ht="15">
      <c r="B30" s="17" t="s">
        <v>12</v>
      </c>
      <c r="C30" s="8">
        <v>0.5</v>
      </c>
      <c r="D30" s="41"/>
      <c r="E30" s="35">
        <f>E18*0.5%</f>
        <v>30.613693500000004</v>
      </c>
    </row>
    <row r="31" spans="2:5" ht="15">
      <c r="B31" s="54" t="s">
        <v>20</v>
      </c>
      <c r="C31" s="55"/>
      <c r="D31" s="56"/>
      <c r="E31" s="57">
        <v>100</v>
      </c>
    </row>
    <row r="32" spans="2:5" ht="15">
      <c r="B32" s="58" t="s">
        <v>35</v>
      </c>
      <c r="C32" s="60" t="s">
        <v>4</v>
      </c>
      <c r="D32" s="60"/>
      <c r="E32" s="59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17.3557488</v>
      </c>
    </row>
    <row r="34" spans="2:5" ht="15">
      <c r="B34" s="18" t="s">
        <v>19</v>
      </c>
      <c r="C34" s="6">
        <v>2</v>
      </c>
      <c r="D34" s="7"/>
      <c r="E34" s="9">
        <f>+E24*2%</f>
        <v>11.570499200000002</v>
      </c>
    </row>
    <row r="35" spans="2:5" ht="15">
      <c r="B35" s="18" t="s">
        <v>12</v>
      </c>
      <c r="C35" s="8">
        <v>0.5</v>
      </c>
      <c r="D35" s="7"/>
      <c r="E35" s="9">
        <f>+E24*0.5%</f>
        <v>2.8926248000000006</v>
      </c>
    </row>
    <row r="36" spans="2:5" ht="15.75" thickBot="1">
      <c r="B36" s="61" t="s">
        <v>36</v>
      </c>
      <c r="C36" s="62"/>
      <c r="D36" s="63"/>
      <c r="E36" s="64">
        <f>SUM(E26:E35)</f>
        <v>1748.2218896000002</v>
      </c>
    </row>
    <row r="37" spans="2:5" ht="15.75" thickBot="1">
      <c r="B37" s="67"/>
      <c r="C37" s="68"/>
      <c r="D37" s="69" t="s">
        <v>2</v>
      </c>
      <c r="E37" s="70">
        <f>E18-E36</f>
        <v>4374.5168104</v>
      </c>
    </row>
    <row r="38" spans="2:5" ht="15">
      <c r="B38" s="65"/>
      <c r="C38" s="66"/>
      <c r="D38" s="53"/>
      <c r="E38" s="46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88">
        <f>SUM(E38:E38)</f>
        <v>0</v>
      </c>
    </row>
    <row r="41" spans="2:5" ht="15.75" thickBot="1">
      <c r="B41" s="31" t="s">
        <v>7</v>
      </c>
      <c r="C41" s="36"/>
      <c r="D41" s="37"/>
      <c r="E41" s="89"/>
    </row>
    <row r="42" spans="2:5" ht="15">
      <c r="B42" s="81" t="s">
        <v>9</v>
      </c>
      <c r="C42" s="82"/>
      <c r="D42" s="82"/>
      <c r="E42" s="90">
        <f>E18-E36+E40</f>
        <v>4374.5168104</v>
      </c>
    </row>
    <row r="43" spans="2:5" ht="15.75" thickBot="1">
      <c r="B43" s="83"/>
      <c r="C43" s="84"/>
      <c r="D43" s="84"/>
      <c r="E43" s="91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2">
    <mergeCell ref="B3:E3"/>
    <mergeCell ref="B4:E4"/>
    <mergeCell ref="B6:E6"/>
    <mergeCell ref="B7:E8"/>
    <mergeCell ref="B5:E5"/>
    <mergeCell ref="G11:H11"/>
    <mergeCell ref="B9:E10"/>
    <mergeCell ref="B42:D43"/>
    <mergeCell ref="B18:D18"/>
    <mergeCell ref="E40:E41"/>
    <mergeCell ref="E42:E43"/>
    <mergeCell ref="B24:D2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2017-02-10T02:29:14Z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