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<sst xmlns="http://schemas.openxmlformats.org/spreadsheetml/2006/main" count="38" uniqueCount="33">
  <si>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</si>
  <si>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</si>
  <si>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</si>
  <si>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</si>
  <si>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</si>
  <si>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</si>
  <si>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</si>
  <si>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</si>
  <si>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</si>
  <si>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</si>
  <si>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</si>
  <si>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</si>
  <si>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</si>
  <si>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</si>
  <si>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</si>
  <si>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</si>
  <si>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</si>
  <si>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</si>
  <si>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</si>
  <si>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</si>
  <si>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</si>
  <si>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</si>
  <si>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</si>
  <si>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</si>
  <si>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</si>
  <si>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</si>
  <si>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</si>
  <si>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</si>
  <si>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</si>
  <si>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</si>
  <si>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</si>
  <si>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</si>
  <si>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LIQUIDACION HABERES MES JUNIO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</si>
</sst>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5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A8" sqref="A8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57" t="s">
        <v>15</v>
      </c>
      <c r="C3" s="58"/>
      <c r="D3" s="58"/>
      <c r="E3" s="59"/>
    </row>
    <row r="4" spans="2:5" ht="15">
      <c r="B4" s="60" t="s">
        <v>16</v>
      </c>
      <c r="C4" s="61"/>
      <c r="D4" s="61"/>
      <c r="E4" s="62"/>
    </row>
    <row r="5" spans="2:5" ht="15">
      <c r="B5" s="60" t="s">
        <v>17</v>
      </c>
      <c r="C5" s="61"/>
      <c r="D5" s="61"/>
      <c r="E5" s="62"/>
    </row>
    <row r="6" spans="2:5" ht="15">
      <c r="B6" s="60" t="s">
        <v>19</v>
      </c>
      <c r="C6" s="61"/>
      <c r="D6" s="61"/>
      <c r="E6" s="62"/>
    </row>
    <row r="7" spans="2:5" ht="15">
      <c r="B7" s="63" t="s">
        <v>18</v>
      </c>
      <c r="C7" s="64"/>
      <c r="D7" s="64"/>
      <c r="E7" s="65"/>
    </row>
    <row r="8" spans="2:5" ht="15.75" thickBot="1">
      <c r="B8" s="66"/>
      <c r="C8" s="67"/>
      <c r="D8" s="67"/>
      <c r="E8" s="68"/>
    </row>
    <row r="9" spans="2:5" ht="15">
      <c r="B9" s="71" t="s">
        <v>32</v>
      </c>
      <c r="C9" s="72"/>
      <c r="D9" s="72"/>
      <c r="E9" s="73"/>
    </row>
    <row r="10" spans="2:5" ht="15.75" thickBot="1">
      <c r="B10" s="74"/>
      <c r="C10" s="75"/>
      <c r="D10" s="75"/>
      <c r="E10" s="76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69" t="s">
        <v>23</v>
      </c>
      <c r="H11" s="70"/>
    </row>
    <row r="12" spans="2:8" ht="15">
      <c r="B12" s="20" t="s">
        <v>25</v>
      </c>
      <c r="C12" s="48">
        <v>13088.83</v>
      </c>
      <c r="D12" s="47">
        <v>80</v>
      </c>
      <c r="E12" s="21">
        <f>+C12/200*D12</f>
        <v>5235.531999999999</v>
      </c>
      <c r="G12" s="53" t="s">
        <v>24</v>
      </c>
      <c r="H12" s="54">
        <f>+C12</f>
        <v>13088.83</v>
      </c>
    </row>
    <row r="13" spans="2:8" ht="15">
      <c r="B13" s="28" t="s">
        <v>31</v>
      </c>
      <c r="C13" s="29"/>
      <c r="D13" s="47">
        <v>8</v>
      </c>
      <c r="E13" s="21">
        <f>+C12/25/8*D13</f>
        <v>523.5532</v>
      </c>
      <c r="G13" s="50" t="s">
        <v>26</v>
      </c>
      <c r="H13" s="21">
        <f>+H12/25*D13</f>
        <v>4188.4256</v>
      </c>
    </row>
    <row r="14" spans="2:8" ht="15">
      <c r="B14" s="20" t="s">
        <v>20</v>
      </c>
      <c r="C14" s="3">
        <v>2</v>
      </c>
      <c r="D14" s="47"/>
      <c r="E14" s="21">
        <f>(E12+E13)*(C14*1)%</f>
        <v>115.181704</v>
      </c>
      <c r="G14" s="50" t="s">
        <v>27</v>
      </c>
      <c r="H14" s="21">
        <f>+(H12+H13)*(C14)%</f>
        <v>345.545112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489.52224199999995</v>
      </c>
      <c r="G15" s="51" t="s">
        <v>28</v>
      </c>
      <c r="H15" s="52">
        <f>+(H12+H13+H14)/12</f>
        <v>1468.566726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19091.367438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83" t="s">
        <v>3</v>
      </c>
      <c r="C18" s="84"/>
      <c r="D18" s="85"/>
      <c r="E18" s="77">
        <f>SUM(E12:E17)</f>
        <v>6363.789145999999</v>
      </c>
    </row>
    <row r="19" spans="2:5" ht="15.75" thickBot="1">
      <c r="B19" s="86"/>
      <c r="C19" s="87"/>
      <c r="D19" s="88"/>
      <c r="E19" s="78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700.0168060599999</v>
      </c>
    </row>
    <row r="22" spans="2:5" ht="15">
      <c r="B22" s="22" t="s">
        <v>7</v>
      </c>
      <c r="C22" s="3">
        <v>3</v>
      </c>
      <c r="D22" s="49"/>
      <c r="E22" s="42">
        <f>(E18)*3%</f>
        <v>190.91367437999997</v>
      </c>
    </row>
    <row r="23" spans="2:5" ht="15">
      <c r="B23" s="22" t="s">
        <v>13</v>
      </c>
      <c r="C23" s="7">
        <v>3</v>
      </c>
      <c r="D23" s="49"/>
      <c r="E23" s="42">
        <f>+H16*3%</f>
        <v>572.74102314</v>
      </c>
    </row>
    <row r="24" spans="2:5" ht="15">
      <c r="B24" s="22" t="s">
        <v>21</v>
      </c>
      <c r="C24" s="7">
        <v>2</v>
      </c>
      <c r="D24" s="49"/>
      <c r="E24" s="42">
        <f>E18*2%</f>
        <v>127.27578291999998</v>
      </c>
    </row>
    <row r="25" spans="2:5" ht="15">
      <c r="B25" s="22" t="s">
        <v>14</v>
      </c>
      <c r="C25" s="9">
        <v>0.5</v>
      </c>
      <c r="D25" s="49"/>
      <c r="E25" s="42">
        <f>E18*0.5%</f>
        <v>31.818945729999996</v>
      </c>
    </row>
    <row r="26" spans="2:5" ht="15">
      <c r="B26" s="22" t="s">
        <v>22</v>
      </c>
      <c r="C26" s="9"/>
      <c r="D26" s="49"/>
      <c r="E26" s="42">
        <v>100</v>
      </c>
    </row>
    <row r="27" spans="2:5" ht="15">
      <c r="B27" s="23"/>
      <c r="C27" s="7"/>
      <c r="D27" s="8"/>
      <c r="E27" s="12"/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1722.7662322299998</v>
      </c>
    </row>
    <row r="30" spans="2:5" ht="15">
      <c r="B30" s="13"/>
      <c r="C30" s="14"/>
      <c r="D30" s="5" t="s">
        <v>2</v>
      </c>
      <c r="E30" s="43">
        <f>E18-E29</f>
        <v>4641.022913769999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89">
        <f>SUM(E31:E31)</f>
        <v>0</v>
      </c>
    </row>
    <row r="34" spans="2:5" ht="15.75" thickBot="1">
      <c r="B34" s="37" t="s">
        <v>9</v>
      </c>
      <c r="C34" s="44"/>
      <c r="D34" s="45"/>
      <c r="E34" s="90"/>
    </row>
    <row r="35" spans="2:5" ht="15">
      <c r="B35" s="79" t="s">
        <v>11</v>
      </c>
      <c r="C35" s="80"/>
      <c r="D35" s="80"/>
      <c r="E35" s="77">
        <f>E18-E29+E33</f>
        <v>4641.022913769999</v>
      </c>
    </row>
    <row r="36" spans="2:5" ht="15.75" thickBot="1">
      <c r="B36" s="81"/>
      <c r="C36" s="82"/>
      <c r="D36" s="82"/>
      <c r="E36" s="78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2016-06-15T01:59:08Z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