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819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<sst xmlns="http://schemas.openxmlformats.org/spreadsheetml/2006/main" count="21" uniqueCount="20">
  <si>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BASICO</t>
  </si>
  <si>
    <t>PRESENTISMO</t>
  </si>
  <si>
    <t>Acuerdos No</t>
  </si>
  <si>
    <t>Remunerativos</t>
  </si>
  <si>
    <t>Anteriores</t>
  </si>
  <si>
    <t>Presentismo</t>
  </si>
  <si>
    <t>Suma Fija</t>
  </si>
  <si>
    <t>Adicional</t>
  </si>
  <si>
    <t>Acuerdo</t>
  </si>
  <si>
    <t>No remunerativo</t>
  </si>
  <si>
    <t>Descuentos</t>
  </si>
  <si>
    <t>Jubilación</t>
  </si>
  <si>
    <t xml:space="preserve">Descuentos </t>
  </si>
  <si>
    <t>FEC</t>
  </si>
  <si>
    <t xml:space="preserve">Total a </t>
  </si>
  <si>
    <t>Cobrar</t>
  </si>
  <si>
    <t>Total Bruto</t>
  </si>
  <si>
    <t xml:space="preserve">Retroactivo </t>
  </si>
  <si>
    <t>Mayo710</t>
  </si>
  <si>
    <t>EVOLUCION SUELDO INICIAL SEGÚN ACUERDO JUNIO/2010  Ejemplo Administrativo Inicial "A"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</si>
</sst>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00000"/>
    <numFmt numFmtId="168" formatCode="[$-2C0A]dddd\,\ dd&quot; de &quot;mmmm&quot; de &quot;yyyy"/>
    <numFmt numFmtId="169" formatCode="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2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6"/>
  <sheetViews>
    <sheetView tabSelected="1" workbookViewId="0" topLeftCell="A1">
      <selection activeCell="D6" sqref="D6"/>
    </sheetView>
  </sheetViews>
  <sheetFormatPr defaultColWidth="11.421875" defaultRowHeight="12.75"/>
  <cols>
    <col min="1" max="1" width="9.00390625" style="0" customWidth="1"/>
    <col min="5" max="5" width="12.7109375" style="0" customWidth="1"/>
  </cols>
  <sheetData>
    <row r="2" spans="2:12" ht="15.75">
      <c r="B2" s="7" t="s">
        <v>19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1" ht="16.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2:12" ht="12.75">
      <c r="B4" s="9"/>
      <c r="C4" s="10"/>
      <c r="D4" s="11" t="s">
        <v>2</v>
      </c>
      <c r="E4" s="10"/>
      <c r="F4" s="11" t="s">
        <v>6</v>
      </c>
      <c r="G4" s="10" t="s">
        <v>7</v>
      </c>
      <c r="H4" s="10"/>
      <c r="I4" s="12"/>
      <c r="J4" s="12"/>
      <c r="K4" s="12"/>
      <c r="L4" s="13"/>
    </row>
    <row r="5" spans="2:12" ht="12.75">
      <c r="B5" s="14" t="s">
        <v>0</v>
      </c>
      <c r="C5" s="15" t="s">
        <v>1</v>
      </c>
      <c r="D5" s="15" t="s">
        <v>3</v>
      </c>
      <c r="E5" s="15" t="s">
        <v>5</v>
      </c>
      <c r="F5" s="15" t="s">
        <v>8</v>
      </c>
      <c r="G5" s="15" t="s">
        <v>8</v>
      </c>
      <c r="H5" s="16" t="s">
        <v>16</v>
      </c>
      <c r="I5" s="15" t="s">
        <v>10</v>
      </c>
      <c r="J5" s="15" t="s">
        <v>12</v>
      </c>
      <c r="K5" s="16" t="s">
        <v>14</v>
      </c>
      <c r="L5" s="17" t="s">
        <v>17</v>
      </c>
    </row>
    <row r="6" spans="2:12" ht="13.5" thickBot="1">
      <c r="B6" s="18"/>
      <c r="C6" s="19"/>
      <c r="D6" s="20" t="s">
        <v>4</v>
      </c>
      <c r="E6" s="20" t="s">
        <v>9</v>
      </c>
      <c r="F6" s="21">
        <v>40330</v>
      </c>
      <c r="G6" s="21">
        <v>40330</v>
      </c>
      <c r="H6" s="21"/>
      <c r="I6" s="19" t="s">
        <v>11</v>
      </c>
      <c r="J6" s="19" t="s">
        <v>13</v>
      </c>
      <c r="K6" s="22" t="s">
        <v>15</v>
      </c>
      <c r="L6" s="23" t="s">
        <v>18</v>
      </c>
    </row>
    <row r="7" spans="2:10" ht="12.75">
      <c r="B7" s="3"/>
      <c r="C7" s="3"/>
      <c r="D7" s="4"/>
      <c r="E7" s="4"/>
      <c r="F7" s="5"/>
      <c r="G7" s="5"/>
      <c r="H7" s="5"/>
      <c r="I7" s="3"/>
      <c r="J7" s="3"/>
    </row>
    <row r="8" spans="1:11" ht="12.75">
      <c r="A8" s="24">
        <v>40299</v>
      </c>
      <c r="B8" s="1">
        <v>1319.56</v>
      </c>
      <c r="C8" s="2">
        <f>B8*8.33%</f>
        <v>109.919348</v>
      </c>
      <c r="D8" s="1">
        <v>763.91</v>
      </c>
      <c r="E8" s="2">
        <f>D8*8.33%</f>
        <v>63.633703</v>
      </c>
      <c r="H8" s="6">
        <f>SUM(B8:G8)</f>
        <v>2257.0230509999997</v>
      </c>
      <c r="I8" s="2">
        <f>(B8+C8)*14%</f>
        <v>200.12710872</v>
      </c>
      <c r="J8" s="2">
        <f>(B8+C8+D8+E8)*5.5%</f>
        <v>124.13626780499999</v>
      </c>
      <c r="K8" s="6">
        <f>(B8+C8+D8+E8+F8+G8)-I8-J8</f>
        <v>1932.7596744749999</v>
      </c>
    </row>
    <row r="9" spans="1:12" ht="12.75">
      <c r="A9" s="24">
        <v>40330</v>
      </c>
      <c r="B9" s="1">
        <v>1319.56</v>
      </c>
      <c r="C9" s="2">
        <f>B9*8.33%</f>
        <v>109.919348</v>
      </c>
      <c r="D9" s="1">
        <v>763.91</v>
      </c>
      <c r="E9" s="2">
        <f>(D9+F9+G9)*8.33%</f>
        <v>96.85128565</v>
      </c>
      <c r="F9" s="2">
        <v>75</v>
      </c>
      <c r="G9" s="2">
        <f>(B9+D9+F9)*15%</f>
        <v>323.77049999999997</v>
      </c>
      <c r="H9" s="6">
        <f>SUM(B9:G9)+L9</f>
        <v>3012.78163365</v>
      </c>
      <c r="I9" s="2">
        <f>(B9+C9)*14%</f>
        <v>200.12710872</v>
      </c>
      <c r="J9" s="2">
        <f>(B9+C9+D9+E9+F9+G9+L9)*5.5%</f>
        <v>165.70298985075001</v>
      </c>
      <c r="K9" s="6">
        <f>H9-I9-J9</f>
        <v>2646.9515350792503</v>
      </c>
      <c r="L9" s="2">
        <f>G9</f>
        <v>323.77049999999997</v>
      </c>
    </row>
    <row r="10" spans="1:11" ht="12.75">
      <c r="A10" s="24">
        <v>40360</v>
      </c>
      <c r="B10" s="2">
        <v>1386.66</v>
      </c>
      <c r="C10" s="2">
        <f>B10*8.33%</f>
        <v>115.508778</v>
      </c>
      <c r="D10" s="2">
        <f>D9-63.66</f>
        <v>700.25</v>
      </c>
      <c r="E10" s="2">
        <f>(D10+F10+G10)*8.33%</f>
        <v>91.59139044999999</v>
      </c>
      <c r="F10" s="2">
        <v>75</v>
      </c>
      <c r="G10" s="2">
        <f>(B10+D10+F10)*15%</f>
        <v>324.2865</v>
      </c>
      <c r="H10" s="6">
        <f>SUM(B10:G10)</f>
        <v>2693.29666845</v>
      </c>
      <c r="I10" s="2">
        <f>(B10+C10)*14%</f>
        <v>210.30362892000005</v>
      </c>
      <c r="J10" s="2">
        <f>(B10+C10+D10+E10+F10+G10)*5.5%</f>
        <v>148.13131676475</v>
      </c>
      <c r="K10" s="6">
        <f>H10-I10-J10</f>
        <v>2334.8617227652503</v>
      </c>
    </row>
    <row r="11" spans="1:11" ht="12.75">
      <c r="A11" s="24">
        <v>40391</v>
      </c>
      <c r="B11" s="1">
        <v>1453.82</v>
      </c>
      <c r="C11" s="2">
        <f>B11*8.33%</f>
        <v>121.103206</v>
      </c>
      <c r="D11" s="2">
        <f>D10-63.66</f>
        <v>636.59</v>
      </c>
      <c r="E11" s="2">
        <f>(D11+F11+G11)*8.33%</f>
        <v>86.33224494999999</v>
      </c>
      <c r="F11" s="2">
        <v>75</v>
      </c>
      <c r="G11" s="2">
        <f>(B11+D11+F11)*15%</f>
        <v>324.81149999999997</v>
      </c>
      <c r="H11" s="6">
        <f>SUM(B11:G11)</f>
        <v>2697.65695095</v>
      </c>
      <c r="I11" s="2">
        <f>(B11+C11)*14%</f>
        <v>220.48924884000002</v>
      </c>
      <c r="J11" s="2">
        <f>(B11+C11+D11+E11+F11+G11)*5.5%</f>
        <v>148.37113230225</v>
      </c>
      <c r="K11" s="6">
        <f>H11-I11-J11</f>
        <v>2328.79656980775</v>
      </c>
    </row>
    <row r="12" spans="1:11" ht="12.75">
      <c r="A12" s="24">
        <v>40422</v>
      </c>
      <c r="B12" s="1">
        <v>1520.98</v>
      </c>
      <c r="C12" s="2">
        <f>B12*8.33%</f>
        <v>126.697634</v>
      </c>
      <c r="D12" s="2">
        <f>D11-63.66</f>
        <v>572.9300000000001</v>
      </c>
      <c r="E12" s="2">
        <f>(D12+F12+G12)*8.33%</f>
        <v>95.6170507915</v>
      </c>
      <c r="F12" s="2">
        <v>75</v>
      </c>
      <c r="G12" s="2">
        <f>(B12+D12+F12)*23.05%</f>
        <v>499.93375499999996</v>
      </c>
      <c r="H12" s="6">
        <f>SUM(B12:G12)</f>
        <v>2891.1584397915</v>
      </c>
      <c r="I12" s="2">
        <f>(B12+C12)*14%</f>
        <v>230.67486876000004</v>
      </c>
      <c r="J12" s="2">
        <f>(B12+C12+D12+E12+F12+G12)*5.5%</f>
        <v>159.0137141885325</v>
      </c>
      <c r="K12" s="6">
        <f>H12-I12-J12</f>
        <v>2501.469856842967</v>
      </c>
    </row>
    <row r="13" spans="1:11" ht="12.75">
      <c r="A13" s="24">
        <v>40452</v>
      </c>
      <c r="B13" s="1">
        <v>1588.14</v>
      </c>
      <c r="C13" s="2">
        <f>B13*8.33%</f>
        <v>132.29206200000002</v>
      </c>
      <c r="D13" s="2">
        <f>D12-63.66</f>
        <v>509.2700000000001</v>
      </c>
      <c r="E13" s="2">
        <f>(D13+F13+G13)*8.33%</f>
        <v>90.38137506650001</v>
      </c>
      <c r="F13" s="2">
        <v>75</v>
      </c>
      <c r="G13" s="2">
        <f>(B13+D13+F13)*23.05%</f>
        <v>500.7405050000001</v>
      </c>
      <c r="H13" s="6">
        <f>SUM(B13:G13)</f>
        <v>2895.8239420665004</v>
      </c>
      <c r="I13" s="2">
        <f>(B13+C13)*14%</f>
        <v>240.86048868000003</v>
      </c>
      <c r="J13" s="2">
        <f>(B13+C13+D13+E13+F13+G13)*5.5%</f>
        <v>159.27031681365753</v>
      </c>
      <c r="K13" s="6">
        <f>H13-I13-J13</f>
        <v>2495.693136572843</v>
      </c>
    </row>
    <row r="14" spans="1:11" ht="12.75">
      <c r="A14" s="24">
        <v>40483</v>
      </c>
      <c r="B14" s="2">
        <v>1655.3</v>
      </c>
      <c r="C14" s="2">
        <f>B14*8.33%</f>
        <v>137.88648999999998</v>
      </c>
      <c r="D14" s="2">
        <f>D13-63.66</f>
        <v>445.6100000000001</v>
      </c>
      <c r="E14" s="2">
        <f>(D14+F14+G14)*8.33%</f>
        <v>85.1456993415</v>
      </c>
      <c r="F14" s="2">
        <v>75</v>
      </c>
      <c r="G14" s="2">
        <f>(B14+D14+F14)*23.05%</f>
        <v>501.547255</v>
      </c>
      <c r="H14" s="6">
        <f>SUM(B14:G14)</f>
        <v>2900.4894443415</v>
      </c>
      <c r="I14" s="2">
        <f>(B14+C14)*14%</f>
        <v>251.04610860000003</v>
      </c>
      <c r="J14" s="2">
        <f>(B14+C14+D14+E14+F14+G14)*5.5%</f>
        <v>159.5269194387825</v>
      </c>
      <c r="K14" s="6">
        <f>H14-I14-J14</f>
        <v>2489.9164163027176</v>
      </c>
    </row>
    <row r="15" spans="1:11" ht="12.75">
      <c r="A15" s="24">
        <v>40513</v>
      </c>
      <c r="B15" s="1">
        <v>1722.46</v>
      </c>
      <c r="C15" s="2">
        <f>B15*8.33%</f>
        <v>143.480918</v>
      </c>
      <c r="D15" s="2">
        <f>D14-63.66</f>
        <v>381.95000000000016</v>
      </c>
      <c r="E15" s="2">
        <f>(D15+F15+G15)*8.33%</f>
        <v>91.07503207600001</v>
      </c>
      <c r="F15" s="2">
        <v>75</v>
      </c>
      <c r="G15" s="2">
        <f>(B15+D15+F15)*29.2%</f>
        <v>636.3877200000001</v>
      </c>
      <c r="H15" s="6">
        <f>SUM(B15:G15)</f>
        <v>3050.353670076</v>
      </c>
      <c r="I15" s="2">
        <f>(B15+C15)*14%</f>
        <v>261.23172852000005</v>
      </c>
      <c r="J15" s="2">
        <f>(B15+C15+D15+E15+F15+G15)*5.5%</f>
        <v>167.76945185418</v>
      </c>
      <c r="K15" s="6">
        <f>H15-I15-J15</f>
        <v>2621.35248970182</v>
      </c>
    </row>
    <row r="16" spans="1:11" ht="12.75">
      <c r="A16" s="24">
        <v>40544</v>
      </c>
      <c r="B16" s="1">
        <v>1789.62</v>
      </c>
      <c r="C16" s="2">
        <f>B16*8.33%</f>
        <v>149.075346</v>
      </c>
      <c r="D16" s="2">
        <f>D15-63.66</f>
        <v>318.2900000000002</v>
      </c>
      <c r="E16" s="2">
        <f>(D16+F16+G16)*8.33%</f>
        <v>85.857286676</v>
      </c>
      <c r="F16" s="2">
        <v>75</v>
      </c>
      <c r="G16" s="2">
        <f>(B16+D16+F16)*29.2%</f>
        <v>637.4097199999999</v>
      </c>
      <c r="H16" s="6">
        <f>SUM(B16:G16)</f>
        <v>3055.2523526760006</v>
      </c>
      <c r="I16" s="2">
        <f>(B16+C16)*14%</f>
        <v>271.41734844</v>
      </c>
      <c r="J16" s="2">
        <f>(B16+C16+D16+E16+F16+G16)*5.5%</f>
        <v>168.03887939718004</v>
      </c>
      <c r="K16" s="6">
        <f>H16-I16-J16</f>
        <v>2615.7961248388206</v>
      </c>
    </row>
    <row r="17" spans="1:11" ht="12.75">
      <c r="A17" s="24">
        <v>40575</v>
      </c>
      <c r="B17" s="1">
        <v>1856.76</v>
      </c>
      <c r="C17" s="2">
        <f>B17*8.33%</f>
        <v>154.668108</v>
      </c>
      <c r="D17" s="2">
        <f>D16-63.66</f>
        <v>254.6300000000002</v>
      </c>
      <c r="E17" s="2">
        <f aca="true" t="shared" si="0" ref="E17:E26">(D17+F17+G17)*8.33%</f>
        <v>80.63905480400001</v>
      </c>
      <c r="F17" s="2">
        <v>75</v>
      </c>
      <c r="G17" s="2">
        <f aca="true" t="shared" si="1" ref="G17:G26">(B17+D17+F17)*29.2%</f>
        <v>638.42588</v>
      </c>
      <c r="H17" s="6">
        <f aca="true" t="shared" si="2" ref="H17:H26">SUM(B17:G17)</f>
        <v>3060.123042804</v>
      </c>
      <c r="I17" s="2">
        <f aca="true" t="shared" si="3" ref="I17:I26">(B17+C17)*14%</f>
        <v>281.59993512000005</v>
      </c>
      <c r="J17" s="2">
        <f aca="true" t="shared" si="4" ref="J17:J26">(B17+C17+D17+E17+F17+G17)*5.5%</f>
        <v>168.30676735422</v>
      </c>
      <c r="K17" s="6">
        <f aca="true" t="shared" si="5" ref="K17:K26">H17-I17-J17</f>
        <v>2610.21634032978</v>
      </c>
    </row>
    <row r="18" spans="1:11" ht="12.75">
      <c r="A18" s="24">
        <v>40603</v>
      </c>
      <c r="B18" s="1">
        <v>1923.94</v>
      </c>
      <c r="C18" s="2">
        <f>B18*8.33%</f>
        <v>160.264202</v>
      </c>
      <c r="D18" s="2">
        <f>D17-63.66</f>
        <v>190.9700000000002</v>
      </c>
      <c r="E18" s="2">
        <f t="shared" si="0"/>
        <v>75.42179587600002</v>
      </c>
      <c r="F18" s="2">
        <v>75</v>
      </c>
      <c r="G18" s="2">
        <f t="shared" si="1"/>
        <v>639.4537200000001</v>
      </c>
      <c r="H18" s="6">
        <f t="shared" si="2"/>
        <v>3065.049717876</v>
      </c>
      <c r="I18" s="2">
        <f t="shared" si="3"/>
        <v>291.78858828</v>
      </c>
      <c r="J18" s="2">
        <f t="shared" si="4"/>
        <v>168.57773448318002</v>
      </c>
      <c r="K18" s="6">
        <f t="shared" si="5"/>
        <v>2604.68339511282</v>
      </c>
    </row>
    <row r="19" spans="1:11" ht="12.75">
      <c r="A19" s="24">
        <v>40634</v>
      </c>
      <c r="B19" s="2">
        <v>1991.1</v>
      </c>
      <c r="C19" s="2">
        <f>B19*8.33%</f>
        <v>165.85862999999998</v>
      </c>
      <c r="D19" s="2">
        <f>D18-63.66</f>
        <v>127.3100000000002</v>
      </c>
      <c r="E19" s="2">
        <f t="shared" si="0"/>
        <v>70.20405047600002</v>
      </c>
      <c r="F19" s="2">
        <v>75</v>
      </c>
      <c r="G19" s="2">
        <f t="shared" si="1"/>
        <v>640.47572</v>
      </c>
      <c r="H19" s="6">
        <f t="shared" si="2"/>
        <v>3069.948400476</v>
      </c>
      <c r="I19" s="2">
        <f t="shared" si="3"/>
        <v>301.9742082</v>
      </c>
      <c r="J19" s="2">
        <f t="shared" si="4"/>
        <v>168.84716202618</v>
      </c>
      <c r="K19" s="6">
        <f t="shared" si="5"/>
        <v>2599.1270302498206</v>
      </c>
    </row>
    <row r="20" spans="1:11" ht="12.75">
      <c r="A20" s="24">
        <v>40664</v>
      </c>
      <c r="B20" s="1">
        <v>2058.25</v>
      </c>
      <c r="C20" s="2">
        <f>B20*8.33%</f>
        <v>171.452225</v>
      </c>
      <c r="D20" s="2">
        <f>D19-63.66</f>
        <v>63.650000000000205</v>
      </c>
      <c r="E20" s="2">
        <f t="shared" si="0"/>
        <v>64.98606184</v>
      </c>
      <c r="F20" s="2">
        <v>75</v>
      </c>
      <c r="G20" s="2">
        <f t="shared" si="1"/>
        <v>641.4947999999999</v>
      </c>
      <c r="H20" s="6">
        <f t="shared" si="2"/>
        <v>3074.83308684</v>
      </c>
      <c r="I20" s="2">
        <f t="shared" si="3"/>
        <v>312.1583115</v>
      </c>
      <c r="J20" s="2">
        <f t="shared" si="4"/>
        <v>169.1158197762</v>
      </c>
      <c r="K20" s="6">
        <f t="shared" si="5"/>
        <v>2593.5589555638</v>
      </c>
    </row>
    <row r="21" spans="1:11" ht="12.75">
      <c r="A21" s="24">
        <v>40695</v>
      </c>
      <c r="B21" s="1">
        <v>2125.41</v>
      </c>
      <c r="C21" s="2">
        <f aca="true" t="shared" si="6" ref="C21:C26">B21*8.33%</f>
        <v>177.046653</v>
      </c>
      <c r="D21" s="2"/>
      <c r="E21" s="2">
        <f t="shared" si="0"/>
        <v>59.76939267599999</v>
      </c>
      <c r="F21" s="2">
        <v>75</v>
      </c>
      <c r="G21" s="2">
        <f t="shared" si="1"/>
        <v>642.5197199999999</v>
      </c>
      <c r="H21" s="6">
        <f t="shared" si="2"/>
        <v>3079.7457656759993</v>
      </c>
      <c r="I21" s="2">
        <f t="shared" si="3"/>
        <v>322.34393142</v>
      </c>
      <c r="J21" s="2">
        <f t="shared" si="4"/>
        <v>169.38601711217996</v>
      </c>
      <c r="K21" s="6">
        <f t="shared" si="5"/>
        <v>2588.0158171438193</v>
      </c>
    </row>
    <row r="22" spans="1:11" ht="12.75">
      <c r="A22" s="24">
        <v>40725</v>
      </c>
      <c r="B22" s="1">
        <v>2276.82</v>
      </c>
      <c r="C22" s="2">
        <f t="shared" si="6"/>
        <v>189.659106</v>
      </c>
      <c r="D22" s="2"/>
      <c r="E22" s="2">
        <f t="shared" si="0"/>
        <v>47.8142</v>
      </c>
      <c r="F22" s="2">
        <v>60</v>
      </c>
      <c r="G22" s="2">
        <v>514</v>
      </c>
      <c r="H22" s="6">
        <f t="shared" si="2"/>
        <v>3088.293306</v>
      </c>
      <c r="I22" s="2">
        <f t="shared" si="3"/>
        <v>345.30707484000004</v>
      </c>
      <c r="J22" s="2">
        <f t="shared" si="4"/>
        <v>169.85613183</v>
      </c>
      <c r="K22" s="6">
        <f t="shared" si="5"/>
        <v>2573.13009933</v>
      </c>
    </row>
    <row r="23" spans="1:11" ht="12.75">
      <c r="A23" s="24">
        <v>40756</v>
      </c>
      <c r="B23" s="1">
        <v>2554.83</v>
      </c>
      <c r="C23" s="2">
        <f t="shared" si="6"/>
        <v>212.817339</v>
      </c>
      <c r="D23" s="2"/>
      <c r="E23" s="2">
        <f t="shared" si="0"/>
        <v>29.436554</v>
      </c>
      <c r="F23" s="2">
        <v>45</v>
      </c>
      <c r="G23" s="2">
        <v>308.38</v>
      </c>
      <c r="H23" s="6">
        <f t="shared" si="2"/>
        <v>3150.463893</v>
      </c>
      <c r="I23" s="2">
        <f t="shared" si="3"/>
        <v>387.47062746000006</v>
      </c>
      <c r="J23" s="2">
        <f t="shared" si="4"/>
        <v>173.275514115</v>
      </c>
      <c r="K23" s="6">
        <f t="shared" si="5"/>
        <v>2589.7177514249997</v>
      </c>
    </row>
    <row r="24" spans="1:11" ht="12.75">
      <c r="A24" s="24">
        <v>40787</v>
      </c>
      <c r="B24" s="1">
        <v>2769.64</v>
      </c>
      <c r="C24" s="2">
        <f t="shared" si="6"/>
        <v>230.71101199999998</v>
      </c>
      <c r="D24" s="2"/>
      <c r="E24" s="2">
        <f t="shared" si="0"/>
        <v>12.770723</v>
      </c>
      <c r="F24" s="2">
        <v>30</v>
      </c>
      <c r="G24" s="2">
        <v>123.31</v>
      </c>
      <c r="H24" s="6">
        <f t="shared" si="2"/>
        <v>3166.431735</v>
      </c>
      <c r="I24" s="2">
        <f t="shared" si="3"/>
        <v>420.04914168000005</v>
      </c>
      <c r="J24" s="2">
        <f t="shared" si="4"/>
        <v>174.153745425</v>
      </c>
      <c r="K24" s="6">
        <f t="shared" si="5"/>
        <v>2572.228847895</v>
      </c>
    </row>
    <row r="25" spans="1:11" ht="12.75">
      <c r="A25" s="24">
        <v>40817</v>
      </c>
      <c r="B25" s="1">
        <v>2984.25</v>
      </c>
      <c r="C25" s="2">
        <f t="shared" si="6"/>
        <v>248.588025</v>
      </c>
      <c r="D25" s="2"/>
      <c r="E25" s="2">
        <f t="shared" si="0"/>
        <v>3.2995129999999997</v>
      </c>
      <c r="F25" s="2">
        <v>15</v>
      </c>
      <c r="G25" s="2">
        <v>24.61</v>
      </c>
      <c r="H25" s="6">
        <f t="shared" si="2"/>
        <v>3275.747538</v>
      </c>
      <c r="I25" s="2">
        <f t="shared" si="3"/>
        <v>452.5973235000001</v>
      </c>
      <c r="J25" s="2">
        <f t="shared" si="4"/>
        <v>180.16611459</v>
      </c>
      <c r="K25" s="6">
        <f t="shared" si="5"/>
        <v>2642.9840999099997</v>
      </c>
    </row>
    <row r="26" spans="1:11" ht="12.75">
      <c r="A26" s="24">
        <v>40848</v>
      </c>
      <c r="B26" s="1">
        <v>3198.96</v>
      </c>
      <c r="C26" s="2">
        <f t="shared" si="6"/>
        <v>266.473368</v>
      </c>
      <c r="D26" s="2"/>
      <c r="E26" s="2">
        <f t="shared" si="0"/>
        <v>0</v>
      </c>
      <c r="F26" s="2"/>
      <c r="G26" s="2"/>
      <c r="H26" s="6">
        <f t="shared" si="2"/>
        <v>3465.433368</v>
      </c>
      <c r="I26" s="2">
        <f t="shared" si="3"/>
        <v>485.16067152000005</v>
      </c>
      <c r="J26" s="2">
        <f t="shared" si="4"/>
        <v>190.59883524</v>
      </c>
      <c r="K26" s="6">
        <f t="shared" si="5"/>
        <v>2789.67386124</v>
      </c>
    </row>
  </sheetData>
  <mergeCells count="1">
    <mergeCell ref="B2:L2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dcterms:created xsi:type="dcterms:W3CDTF">2010-06-22T16:58:38Z</dcterms:created>
  <dcterms:modified xsi:type="dcterms:W3CDTF">2010-06-22T18:26:15Z</dcterms:modified>
  <cp:category/>
  <cp:version/>
  <cp:contentType/>
  <cp:contentStatus/>
</cp:coreProperties>
</file>