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<sst xmlns="http://schemas.openxmlformats.org/spreadsheetml/2006/main" count="45" uniqueCount="40">
  <si>
    <t>HABERES</t>
  </si>
  <si>
    <t xml:space="preserve"> </t>
  </si>
  <si>
    <t>IMPORTE</t>
  </si>
  <si>
    <t>SUELDO BASICO</t>
  </si>
  <si>
    <t>TOTALES</t>
  </si>
  <si>
    <t>DEDUCCIONES</t>
  </si>
  <si>
    <t>%</t>
  </si>
  <si>
    <t>JUBILACION</t>
  </si>
  <si>
    <t>LEY 19032</t>
  </si>
  <si>
    <t>DEDUCIONES</t>
  </si>
  <si>
    <t>IMPORTE NETO A COBRAR</t>
  </si>
  <si>
    <t>PRESENTISMO</t>
  </si>
  <si>
    <t>Acuerdo Colectivo Abril 2008</t>
  </si>
  <si>
    <t>PRESENTISMO (No Remunerativo)</t>
  </si>
  <si>
    <t>SUMA FIJA (No Remunerativa)</t>
  </si>
  <si>
    <t>OBRA SOCIAL OSECAC</t>
  </si>
  <si>
    <t>LIQUIDACION HABERES www.econoblog.com.ar</t>
  </si>
  <si>
    <t>FAECYS</t>
  </si>
  <si>
    <t>APELLIDO Y NOMBRE</t>
  </si>
  <si>
    <t>LEGAJO Nº</t>
  </si>
  <si>
    <t>CUIT Nº</t>
  </si>
  <si>
    <t>WWW.ECONOBLOG.COM.AR</t>
  </si>
  <si>
    <t>ANTIGÜEDAD</t>
  </si>
  <si>
    <t>F.E.C.</t>
  </si>
  <si>
    <t>Acuerdo Colectivo Abril 2009</t>
  </si>
  <si>
    <t>Horas Trabajadas</t>
  </si>
  <si>
    <t>CONTRIBUCIONES PATRONALES</t>
  </si>
  <si>
    <t>Jubilación</t>
  </si>
  <si>
    <t>INSSJP</t>
  </si>
  <si>
    <t>F.N.EMPLEO</t>
  </si>
  <si>
    <t>Sal.Familiares</t>
  </si>
  <si>
    <t>Obra social</t>
  </si>
  <si>
    <t>INACAP</t>
  </si>
  <si>
    <t>SEGURO LA ESTRELLA</t>
  </si>
  <si>
    <t>ART</t>
  </si>
  <si>
    <t xml:space="preserve">aprox. Depeden acuerdo </t>
  </si>
  <si>
    <t>Vendedor B</t>
  </si>
  <si>
    <t xml:space="preserve">Se deposita </t>
  </si>
  <si>
    <t xml:space="preserve">Aproximado depende de cada </t>
  </si>
  <si>
    <t>liquidación y de la cuota ART</t>
  </si>
</sst>
</file>

<file path=xl/styles.xml><?xml version="1.0" encoding="utf-8"?>
<styleSheet xmlns="http://schemas.openxmlformats.org/spreadsheetml/2006/main">
  <numFmts count="1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_ ;\-#,##0.00\ "/>
    <numFmt numFmtId="169" formatCode="0.0%"/>
  </numFmts>
  <fonts count="23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Lucida Sans Unicode"/>
      <family val="2"/>
    </font>
    <font>
      <sz val="14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100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0" fontId="1" fillId="16" borderId="11" xfId="0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44" fontId="2" fillId="0" borderId="12" xfId="49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/>
    </xf>
    <xf numFmtId="44" fontId="2" fillId="0" borderId="14" xfId="49" applyFont="1" applyFill="1" applyBorder="1" applyAlignment="1">
      <alignment/>
    </xf>
    <xf numFmtId="15" fontId="1" fillId="16" borderId="15" xfId="0" applyNumberFormat="1" applyFont="1" applyFill="1" applyBorder="1" applyAlignment="1">
      <alignment horizontal="center" vertical="center"/>
    </xf>
    <xf numFmtId="2" fontId="1" fillId="16" borderId="13" xfId="0" applyNumberFormat="1" applyFont="1" applyFill="1" applyBorder="1" applyAlignment="1">
      <alignment horizontal="center"/>
    </xf>
    <xf numFmtId="44" fontId="1" fillId="16" borderId="13" xfId="49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44" fontId="2" fillId="0" borderId="12" xfId="49" applyFont="1" applyFill="1" applyBorder="1" applyAlignment="1">
      <alignment/>
    </xf>
    <xf numFmtId="1" fontId="2" fillId="0" borderId="12" xfId="0" applyNumberFormat="1" applyFont="1" applyBorder="1" applyAlignment="1">
      <alignment horizontal="center"/>
    </xf>
    <xf numFmtId="44" fontId="2" fillId="0" borderId="12" xfId="49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/>
    </xf>
    <xf numFmtId="15" fontId="1" fillId="0" borderId="16" xfId="0" applyNumberFormat="1" applyFont="1" applyBorder="1" applyAlignment="1">
      <alignment horizontal="center" vertical="center"/>
    </xf>
    <xf numFmtId="44" fontId="2" fillId="0" borderId="17" xfId="49" applyFont="1" applyBorder="1" applyAlignment="1">
      <alignment/>
    </xf>
    <xf numFmtId="44" fontId="2" fillId="0" borderId="18" xfId="49" applyFont="1" applyBorder="1" applyAlignment="1">
      <alignment/>
    </xf>
    <xf numFmtId="15" fontId="1" fillId="16" borderId="15" xfId="0" applyNumberFormat="1" applyFont="1" applyFill="1" applyBorder="1" applyAlignment="1">
      <alignment vertical="center"/>
    </xf>
    <xf numFmtId="2" fontId="2" fillId="16" borderId="13" xfId="0" applyNumberFormat="1" applyFont="1" applyFill="1" applyBorder="1" applyAlignment="1">
      <alignment/>
    </xf>
    <xf numFmtId="44" fontId="2" fillId="0" borderId="19" xfId="49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1" fillId="16" borderId="22" xfId="0" applyFont="1" applyFill="1" applyBorder="1" applyAlignment="1">
      <alignment horizontal="center"/>
    </xf>
    <xf numFmtId="15" fontId="2" fillId="0" borderId="23" xfId="0" applyNumberFormat="1" applyFont="1" applyFill="1" applyBorder="1" applyAlignment="1">
      <alignment vertical="center"/>
    </xf>
    <xf numFmtId="44" fontId="2" fillId="0" borderId="17" xfId="49" applyFont="1" applyFill="1" applyBorder="1" applyAlignment="1">
      <alignment horizontal="center"/>
    </xf>
    <xf numFmtId="44" fontId="2" fillId="0" borderId="17" xfId="49" applyFont="1" applyFill="1" applyBorder="1" applyAlignment="1">
      <alignment horizontal="center" vertical="center"/>
    </xf>
    <xf numFmtId="15" fontId="2" fillId="0" borderId="23" xfId="0" applyNumberFormat="1" applyFont="1" applyFill="1" applyBorder="1" applyAlignment="1">
      <alignment horizontal="left" vertical="center"/>
    </xf>
    <xf numFmtId="44" fontId="2" fillId="0" borderId="17" xfId="49" applyFont="1" applyBorder="1" applyAlignment="1">
      <alignment/>
    </xf>
    <xf numFmtId="44" fontId="2" fillId="24" borderId="24" xfId="49" applyFont="1" applyFill="1" applyBorder="1" applyAlignment="1">
      <alignment/>
    </xf>
    <xf numFmtId="15" fontId="2" fillId="0" borderId="23" xfId="0" applyNumberFormat="1" applyFont="1" applyBorder="1" applyAlignment="1">
      <alignment vertical="center"/>
    </xf>
    <xf numFmtId="44" fontId="2" fillId="0" borderId="17" xfId="49" applyFont="1" applyFill="1" applyBorder="1" applyAlignment="1">
      <alignment/>
    </xf>
    <xf numFmtId="15" fontId="2" fillId="0" borderId="23" xfId="0" applyNumberFormat="1" applyFont="1" applyBorder="1" applyAlignment="1">
      <alignment horizontal="left" vertical="center"/>
    </xf>
    <xf numFmtId="15" fontId="2" fillId="0" borderId="23" xfId="0" applyNumberFormat="1" applyFont="1" applyBorder="1" applyAlignment="1">
      <alignment horizontal="center" vertical="center"/>
    </xf>
    <xf numFmtId="44" fontId="2" fillId="0" borderId="24" xfId="49" applyFont="1" applyBorder="1" applyAlignment="1">
      <alignment/>
    </xf>
    <xf numFmtId="0" fontId="2" fillId="0" borderId="25" xfId="0" applyFont="1" applyBorder="1" applyAlignment="1">
      <alignment/>
    </xf>
    <xf numFmtId="0" fontId="20" fillId="0" borderId="0" xfId="0" applyFont="1" applyAlignment="1">
      <alignment/>
    </xf>
    <xf numFmtId="44" fontId="20" fillId="0" borderId="0" xfId="49" applyFont="1" applyAlignment="1">
      <alignment/>
    </xf>
    <xf numFmtId="9" fontId="2" fillId="0" borderId="12" xfId="49" applyNumberFormat="1" applyFont="1" applyFill="1" applyBorder="1" applyAlignment="1">
      <alignment horizontal="center"/>
    </xf>
    <xf numFmtId="15" fontId="2" fillId="0" borderId="0" xfId="0" applyNumberFormat="1" applyFont="1" applyFill="1" applyBorder="1" applyAlignment="1">
      <alignment vertical="center"/>
    </xf>
    <xf numFmtId="15" fontId="2" fillId="0" borderId="16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1" fillId="0" borderId="0" xfId="0" applyFont="1" applyAlignment="1">
      <alignment horizontal="left" indent="1"/>
    </xf>
    <xf numFmtId="0" fontId="21" fillId="0" borderId="0" xfId="0" applyFont="1" applyAlignment="1">
      <alignment/>
    </xf>
    <xf numFmtId="0" fontId="20" fillId="0" borderId="0" xfId="0" applyFont="1" applyBorder="1" applyAlignment="1">
      <alignment/>
    </xf>
    <xf numFmtId="44" fontId="2" fillId="0" borderId="0" xfId="49" applyFont="1" applyFill="1" applyBorder="1" applyAlignment="1">
      <alignment horizontal="center"/>
    </xf>
    <xf numFmtId="44" fontId="2" fillId="0" borderId="0" xfId="49" applyFont="1" applyFill="1" applyBorder="1" applyAlignment="1">
      <alignment horizontal="center" vertical="center"/>
    </xf>
    <xf numFmtId="168" fontId="2" fillId="0" borderId="12" xfId="49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10" fontId="0" fillId="0" borderId="26" xfId="53" applyNumberFormat="1" applyFont="1" applyBorder="1" applyAlignment="1">
      <alignment horizontal="center"/>
    </xf>
    <xf numFmtId="44" fontId="0" fillId="0" borderId="0" xfId="0" applyNumberFormat="1" applyBorder="1" applyAlignment="1">
      <alignment horizontal="center"/>
    </xf>
    <xf numFmtId="0" fontId="0" fillId="0" borderId="14" xfId="0" applyBorder="1" applyAlignment="1">
      <alignment/>
    </xf>
    <xf numFmtId="10" fontId="0" fillId="0" borderId="0" xfId="53" applyNumberFormat="1" applyFont="1" applyBorder="1" applyAlignment="1">
      <alignment horizontal="center"/>
    </xf>
    <xf numFmtId="0" fontId="0" fillId="0" borderId="0" xfId="0" applyBorder="1" applyAlignment="1">
      <alignment/>
    </xf>
    <xf numFmtId="9" fontId="0" fillId="0" borderId="0" xfId="53" applyFont="1" applyBorder="1" applyAlignment="1">
      <alignment horizontal="center"/>
    </xf>
    <xf numFmtId="0" fontId="0" fillId="0" borderId="0" xfId="0" applyFill="1" applyBorder="1" applyAlignment="1">
      <alignment/>
    </xf>
    <xf numFmtId="10" fontId="0" fillId="0" borderId="0" xfId="53" applyNumberFormat="1" applyFont="1" applyFill="1" applyBorder="1" applyAlignment="1">
      <alignment horizontal="center"/>
    </xf>
    <xf numFmtId="44" fontId="0" fillId="0" borderId="0" xfId="0" applyNumberFormat="1" applyBorder="1" applyAlignment="1">
      <alignment/>
    </xf>
    <xf numFmtId="10" fontId="0" fillId="0" borderId="0" xfId="0" applyNumberFormat="1" applyBorder="1" applyAlignment="1">
      <alignment horizontal="center"/>
    </xf>
    <xf numFmtId="44" fontId="0" fillId="0" borderId="0" xfId="49" applyFont="1" applyBorder="1" applyAlignment="1">
      <alignment/>
    </xf>
    <xf numFmtId="0" fontId="19" fillId="0" borderId="0" xfId="0" applyFont="1" applyAlignment="1">
      <alignment/>
    </xf>
    <xf numFmtId="44" fontId="19" fillId="0" borderId="0" xfId="0" applyNumberFormat="1" applyFont="1" applyAlignment="1">
      <alignment/>
    </xf>
    <xf numFmtId="15" fontId="1" fillId="0" borderId="10" xfId="0" applyNumberFormat="1" applyFont="1" applyFill="1" applyBorder="1" applyAlignment="1">
      <alignment horizontal="center" vertical="center"/>
    </xf>
    <xf numFmtId="0" fontId="1" fillId="0" borderId="27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5" xfId="0" applyFont="1" applyBorder="1" applyAlignment="1">
      <alignment/>
    </xf>
    <xf numFmtId="15" fontId="1" fillId="0" borderId="15" xfId="0" applyNumberFormat="1" applyFont="1" applyBorder="1" applyAlignment="1">
      <alignment vertical="center"/>
    </xf>
    <xf numFmtId="44" fontId="2" fillId="16" borderId="28" xfId="49" applyFont="1" applyFill="1" applyBorder="1" applyAlignment="1">
      <alignment/>
    </xf>
    <xf numFmtId="44" fontId="2" fillId="16" borderId="18" xfId="49" applyFont="1" applyFill="1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10" fillId="0" borderId="34" xfId="45" applyBorder="1" applyAlignment="1" applyProtection="1">
      <alignment horizontal="center"/>
      <protection/>
    </xf>
    <xf numFmtId="0" fontId="22" fillId="0" borderId="26" xfId="0" applyFont="1" applyBorder="1" applyAlignment="1">
      <alignment horizontal="center"/>
    </xf>
    <xf numFmtId="0" fontId="22" fillId="0" borderId="35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44" fontId="2" fillId="0" borderId="36" xfId="49" applyFont="1" applyBorder="1" applyAlignment="1">
      <alignment/>
    </xf>
    <xf numFmtId="44" fontId="2" fillId="0" borderId="37" xfId="49" applyFont="1" applyBorder="1" applyAlignment="1">
      <alignment/>
    </xf>
    <xf numFmtId="0" fontId="1" fillId="0" borderId="34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/>
    </xf>
    <xf numFmtId="44" fontId="2" fillId="16" borderId="24" xfId="49" applyFont="1" applyFill="1" applyBorder="1" applyAlignment="1">
      <alignment/>
    </xf>
    <xf numFmtId="44" fontId="2" fillId="16" borderId="25" xfId="49" applyFont="1" applyFill="1" applyBorder="1" applyAlignment="1">
      <alignment/>
    </xf>
    <xf numFmtId="15" fontId="2" fillId="0" borderId="16" xfId="0" applyNumberFormat="1" applyFont="1" applyFill="1" applyBorder="1" applyAlignment="1">
      <alignment horizontal="left" vertical="center"/>
    </xf>
    <xf numFmtId="15" fontId="2" fillId="0" borderId="42" xfId="0" applyNumberFormat="1" applyFont="1" applyFill="1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0" fillId="0" borderId="0" xfId="0" applyBorder="1" applyAlignment="1">
      <alignment horizontal="lef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49"/>
  <sheetViews>
    <sheetView tabSelected="1" view="pageLayout" workbookViewId="0" topLeftCell="A1">
      <selection activeCell="D36" sqref="D36"/>
    </sheetView>
  </sheetViews>
  <sheetFormatPr defaultColWidth="11.421875" defaultRowHeight="15"/>
  <cols>
    <col min="2" max="2" width="17.8515625" style="0" customWidth="1"/>
  </cols>
  <sheetData>
    <row r="2" ht="15" thickBot="1"/>
    <row r="3" spans="2:5" ht="14.25">
      <c r="B3" s="74" t="s">
        <v>18</v>
      </c>
      <c r="C3" s="75"/>
      <c r="D3" s="75"/>
      <c r="E3" s="76"/>
    </row>
    <row r="4" spans="2:5" ht="14.25">
      <c r="B4" s="77" t="s">
        <v>19</v>
      </c>
      <c r="C4" s="78"/>
      <c r="D4" s="78"/>
      <c r="E4" s="79"/>
    </row>
    <row r="5" spans="2:5" ht="14.25">
      <c r="B5" s="77" t="s">
        <v>20</v>
      </c>
      <c r="C5" s="78"/>
      <c r="D5" s="78"/>
      <c r="E5" s="79"/>
    </row>
    <row r="6" spans="2:5" ht="14.25">
      <c r="B6" s="80" t="s">
        <v>21</v>
      </c>
      <c r="C6" s="81"/>
      <c r="D6" s="81"/>
      <c r="E6" s="82"/>
    </row>
    <row r="7" spans="2:5" ht="15" thickBot="1">
      <c r="B7" s="83"/>
      <c r="C7" s="84"/>
      <c r="D7" s="84"/>
      <c r="E7" s="85"/>
    </row>
    <row r="8" spans="2:5" ht="14.25">
      <c r="B8" s="65" t="s">
        <v>16</v>
      </c>
      <c r="C8" s="66"/>
      <c r="D8" s="66"/>
      <c r="E8" s="67"/>
    </row>
    <row r="9" spans="2:5" ht="15" thickBot="1">
      <c r="B9" s="68"/>
      <c r="C9" s="69"/>
      <c r="D9" s="69"/>
      <c r="E9" s="70"/>
    </row>
    <row r="10" spans="2:5" ht="14.25">
      <c r="B10" s="1" t="s">
        <v>0</v>
      </c>
      <c r="C10" s="2" t="s">
        <v>1</v>
      </c>
      <c r="D10" s="3" t="s">
        <v>25</v>
      </c>
      <c r="E10" s="26" t="s">
        <v>2</v>
      </c>
    </row>
    <row r="11" spans="2:6" ht="14.25">
      <c r="B11" s="27" t="s">
        <v>3</v>
      </c>
      <c r="C11" s="4" t="s">
        <v>36</v>
      </c>
      <c r="D11" s="50">
        <v>100</v>
      </c>
      <c r="E11" s="28">
        <f>(F11/200)*D11</f>
        <v>690.005</v>
      </c>
      <c r="F11" s="47">
        <v>1380.01</v>
      </c>
    </row>
    <row r="12" spans="2:6" ht="14.25">
      <c r="B12" s="27" t="s">
        <v>22</v>
      </c>
      <c r="C12" s="4">
        <v>0</v>
      </c>
      <c r="D12" s="5"/>
      <c r="E12" s="28">
        <f>E11*(C12*0.5)%</f>
        <v>0</v>
      </c>
      <c r="F12" s="48">
        <f>F11*(C12*0.5)%</f>
        <v>0</v>
      </c>
    </row>
    <row r="13" spans="2:7" ht="14.25">
      <c r="B13" s="27" t="s">
        <v>11</v>
      </c>
      <c r="C13" s="6" t="s">
        <v>1</v>
      </c>
      <c r="D13" s="5"/>
      <c r="E13" s="28">
        <f>(E11+E12)/12</f>
        <v>57.500416666666666</v>
      </c>
      <c r="F13" s="48">
        <f>(F11+F12)/12</f>
        <v>115.00083333333333</v>
      </c>
      <c r="G13" s="39"/>
    </row>
    <row r="14" spans="2:7" ht="14.25">
      <c r="B14" s="96" t="s">
        <v>14</v>
      </c>
      <c r="C14" s="97"/>
      <c r="D14" s="5"/>
      <c r="E14" s="28">
        <f>(F14/200)*D11</f>
        <v>50</v>
      </c>
      <c r="F14" s="48">
        <v>100</v>
      </c>
      <c r="G14" s="40"/>
    </row>
    <row r="15" spans="2:7" ht="14.25">
      <c r="B15" s="96" t="s">
        <v>12</v>
      </c>
      <c r="C15" s="97"/>
      <c r="D15" s="5"/>
      <c r="E15" s="29">
        <f>(E11+E12)*20%</f>
        <v>138.001</v>
      </c>
      <c r="F15" s="49">
        <f>(F11+F12)*20%</f>
        <v>276.002</v>
      </c>
      <c r="G15" s="40"/>
    </row>
    <row r="16" spans="2:7" ht="14.25">
      <c r="B16" s="96" t="s">
        <v>24</v>
      </c>
      <c r="C16" s="97"/>
      <c r="D16" s="5"/>
      <c r="E16" s="29">
        <f>(F16/200)*D11</f>
        <v>150</v>
      </c>
      <c r="F16" s="49">
        <v>300</v>
      </c>
      <c r="G16" s="40"/>
    </row>
    <row r="17" spans="2:7" ht="14.25">
      <c r="B17" s="27" t="s">
        <v>13</v>
      </c>
      <c r="C17" s="6"/>
      <c r="D17" s="5"/>
      <c r="E17" s="28">
        <f>(E14+E15+E16)/12</f>
        <v>28.166749999999997</v>
      </c>
      <c r="F17" s="48">
        <f>(F14+F15+F16)/12</f>
        <v>56.333499999999994</v>
      </c>
      <c r="G17" s="40"/>
    </row>
    <row r="18" spans="2:6" ht="14.25">
      <c r="B18" s="43"/>
      <c r="C18" s="44"/>
      <c r="D18" s="41"/>
      <c r="E18" s="28"/>
      <c r="F18" s="39"/>
    </row>
    <row r="19" spans="2:6" ht="14.25">
      <c r="B19" s="30"/>
      <c r="C19" s="4" t="s">
        <v>1</v>
      </c>
      <c r="D19" s="5" t="s">
        <v>1</v>
      </c>
      <c r="E19" s="31"/>
      <c r="F19" s="40">
        <f>SUM(F11:F18)</f>
        <v>2227.3463333333334</v>
      </c>
    </row>
    <row r="20" spans="2:6" ht="14.25">
      <c r="B20" s="71" t="s">
        <v>4</v>
      </c>
      <c r="C20" s="7"/>
      <c r="D20" s="8"/>
      <c r="E20" s="72">
        <f>SUM(E11:E19)</f>
        <v>1113.6731666666667</v>
      </c>
      <c r="F20" s="39"/>
    </row>
    <row r="21" spans="2:6" ht="15" thickBot="1">
      <c r="B21" s="71"/>
      <c r="C21" s="7"/>
      <c r="D21" s="8"/>
      <c r="E21" s="73"/>
      <c r="F21" s="39"/>
    </row>
    <row r="22" spans="2:6" ht="14.25">
      <c r="B22" s="9" t="s">
        <v>5</v>
      </c>
      <c r="C22" s="10" t="s">
        <v>6</v>
      </c>
      <c r="D22" s="11" t="s">
        <v>2</v>
      </c>
      <c r="E22" s="32"/>
      <c r="F22" s="39"/>
    </row>
    <row r="23" spans="2:6" ht="14.25">
      <c r="B23" s="33" t="s">
        <v>7</v>
      </c>
      <c r="C23" s="12">
        <v>11</v>
      </c>
      <c r="D23" s="13">
        <f>(E11+E12+E13)*11%</f>
        <v>82.22559583333333</v>
      </c>
      <c r="E23" s="34"/>
      <c r="F23" s="39"/>
    </row>
    <row r="24" spans="2:6" ht="14.25">
      <c r="B24" s="33" t="s">
        <v>8</v>
      </c>
      <c r="C24" s="4">
        <v>3</v>
      </c>
      <c r="D24" s="13">
        <f>(E11+E12+E13)*3%</f>
        <v>22.4251625</v>
      </c>
      <c r="E24" s="34"/>
      <c r="F24" s="39"/>
    </row>
    <row r="25" spans="2:6" ht="14.25">
      <c r="B25" s="33" t="s">
        <v>15</v>
      </c>
      <c r="C25" s="14">
        <v>3</v>
      </c>
      <c r="D25" s="13">
        <f>F19*3%</f>
        <v>66.82039</v>
      </c>
      <c r="E25" s="19"/>
      <c r="F25" s="39"/>
    </row>
    <row r="26" spans="2:6" ht="14.25">
      <c r="B26" s="33" t="s">
        <v>23</v>
      </c>
      <c r="C26" s="14">
        <v>2</v>
      </c>
      <c r="D26" s="13">
        <f>E20*2%</f>
        <v>22.273463333333336</v>
      </c>
      <c r="E26" s="19"/>
      <c r="F26" s="39"/>
    </row>
    <row r="27" spans="2:6" ht="14.25">
      <c r="B27" s="33" t="s">
        <v>17</v>
      </c>
      <c r="C27" s="16">
        <v>0.5</v>
      </c>
      <c r="D27" s="13">
        <f>E20*0.5%</f>
        <v>5.568365833333334</v>
      </c>
      <c r="E27" s="19"/>
      <c r="F27" s="39"/>
    </row>
    <row r="28" spans="2:6" ht="14.25">
      <c r="B28" s="35"/>
      <c r="C28" s="14"/>
      <c r="D28" s="15"/>
      <c r="E28" s="19"/>
      <c r="F28" s="39"/>
    </row>
    <row r="29" spans="2:6" ht="14.25">
      <c r="B29" s="36"/>
      <c r="C29" s="17"/>
      <c r="D29" s="15"/>
      <c r="E29" s="19"/>
      <c r="F29" s="39"/>
    </row>
    <row r="30" spans="2:6" ht="15" thickBot="1">
      <c r="B30" s="18" t="s">
        <v>9</v>
      </c>
      <c r="C30" s="17"/>
      <c r="D30" s="19"/>
      <c r="E30" s="20">
        <f>SUM(D23:D29)</f>
        <v>199.3129775</v>
      </c>
      <c r="F30" s="39"/>
    </row>
    <row r="31" spans="2:6" ht="14.25">
      <c r="B31" s="21"/>
      <c r="C31" s="22"/>
      <c r="D31" s="11" t="s">
        <v>2</v>
      </c>
      <c r="E31" s="37">
        <f>E20-E30</f>
        <v>914.3601891666667</v>
      </c>
      <c r="F31" s="39"/>
    </row>
    <row r="32" spans="2:5" ht="14.25">
      <c r="B32" s="33" t="s">
        <v>26</v>
      </c>
      <c r="C32" s="17"/>
      <c r="D32" s="23"/>
      <c r="E32" s="19"/>
    </row>
    <row r="33" spans="2:5" ht="14.25">
      <c r="B33" s="51" t="s">
        <v>27</v>
      </c>
      <c r="C33" s="52">
        <v>0.1017</v>
      </c>
      <c r="D33" s="53">
        <f>E20*C33</f>
        <v>113.26056105</v>
      </c>
      <c r="E33" s="19"/>
    </row>
    <row r="34" spans="2:5" ht="14.25">
      <c r="B34" s="54" t="s">
        <v>28</v>
      </c>
      <c r="C34" s="55">
        <v>0.015</v>
      </c>
      <c r="D34" s="53">
        <f>E20*C34</f>
        <v>16.7050975</v>
      </c>
      <c r="E34" s="19"/>
    </row>
    <row r="35" spans="2:5" ht="14.25">
      <c r="B35" s="54" t="s">
        <v>29</v>
      </c>
      <c r="C35" s="55">
        <v>0.0089</v>
      </c>
      <c r="D35" s="53">
        <f>E20*C35</f>
        <v>9.911691183333334</v>
      </c>
      <c r="E35" s="19"/>
    </row>
    <row r="36" spans="2:5" ht="14.25">
      <c r="B36" s="56" t="s">
        <v>30</v>
      </c>
      <c r="C36" s="59">
        <v>0.0444</v>
      </c>
      <c r="D36" s="53">
        <f>E20*C36</f>
        <v>49.4470886</v>
      </c>
      <c r="E36" s="19"/>
    </row>
    <row r="37" spans="2:5" ht="14.25">
      <c r="B37" s="54" t="s">
        <v>31</v>
      </c>
      <c r="C37" s="57">
        <v>0.06</v>
      </c>
      <c r="D37" s="53">
        <f>F19*C37</f>
        <v>133.64078</v>
      </c>
      <c r="E37" s="19"/>
    </row>
    <row r="38" spans="2:5" ht="14.25">
      <c r="B38" s="58" t="s">
        <v>32</v>
      </c>
      <c r="C38" s="59"/>
      <c r="D38" s="60">
        <v>6.47</v>
      </c>
      <c r="E38" s="19"/>
    </row>
    <row r="39" spans="2:5" ht="14.25">
      <c r="B39" s="54" t="s">
        <v>33</v>
      </c>
      <c r="C39" s="61">
        <v>0.035</v>
      </c>
      <c r="D39" s="53">
        <f>E20*C39</f>
        <v>38.97856083333334</v>
      </c>
      <c r="E39" s="19"/>
    </row>
    <row r="40" spans="2:5" ht="14.25">
      <c r="B40" s="58" t="s">
        <v>34</v>
      </c>
      <c r="C40" s="56"/>
      <c r="D40" s="62">
        <v>50</v>
      </c>
      <c r="E40" s="86">
        <f>SUM(E32:E39)</f>
        <v>0</v>
      </c>
    </row>
    <row r="41" spans="2:5" ht="14.25">
      <c r="B41" s="98" t="s">
        <v>35</v>
      </c>
      <c r="C41" s="99"/>
      <c r="D41" s="53">
        <f>SUM(D33:D40)</f>
        <v>418.41377916666676</v>
      </c>
      <c r="E41" s="87"/>
    </row>
    <row r="42" spans="2:5" ht="14.25">
      <c r="B42" s="88" t="s">
        <v>10</v>
      </c>
      <c r="C42" s="89"/>
      <c r="D42" s="90"/>
      <c r="E42" s="94">
        <f>E20-E30+E40</f>
        <v>914.3601891666667</v>
      </c>
    </row>
    <row r="43" spans="2:5" ht="15" thickBot="1">
      <c r="B43" s="91"/>
      <c r="C43" s="92"/>
      <c r="D43" s="93"/>
      <c r="E43" s="95"/>
    </row>
    <row r="44" spans="2:5" ht="15" thickBot="1">
      <c r="B44" s="24"/>
      <c r="C44" s="25"/>
      <c r="D44" s="25"/>
      <c r="E44" s="38"/>
    </row>
    <row r="46" ht="14.25">
      <c r="A46" s="45"/>
    </row>
    <row r="47" spans="1:3" ht="14.25">
      <c r="A47" s="46"/>
      <c r="B47" s="42"/>
      <c r="C47" s="42"/>
    </row>
    <row r="48" spans="2:4" ht="15">
      <c r="B48" s="63" t="s">
        <v>37</v>
      </c>
      <c r="C48" s="64">
        <f>D41+E30</f>
        <v>617.7267566666667</v>
      </c>
      <c r="D48" t="s">
        <v>38</v>
      </c>
    </row>
    <row r="49" ht="14.25">
      <c r="D49" t="s">
        <v>39</v>
      </c>
    </row>
  </sheetData>
  <sheetProtection/>
  <mergeCells count="14">
    <mergeCell ref="E40:E41"/>
    <mergeCell ref="B42:D43"/>
    <mergeCell ref="E42:E43"/>
    <mergeCell ref="B14:C14"/>
    <mergeCell ref="B15:C15"/>
    <mergeCell ref="B16:C16"/>
    <mergeCell ref="B41:C41"/>
    <mergeCell ref="B8:E9"/>
    <mergeCell ref="B20:B21"/>
    <mergeCell ref="E20:E21"/>
    <mergeCell ref="B3:E3"/>
    <mergeCell ref="B4:E4"/>
    <mergeCell ref="B5:E5"/>
    <mergeCell ref="B6:E7"/>
  </mergeCells>
  <hyperlinks>
    <hyperlink ref="B6" r:id="rId1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&amp;CWWW.ECONOBLOG.COM.AR</oddHeader>
    <oddFooter>&amp;CWWW.ECONOBLOG.COM.AR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Graciela</cp:lastModifiedBy>
  <dcterms:created xsi:type="dcterms:W3CDTF">2008-04-12T17:22:12Z</dcterms:created>
  <dcterms:modified xsi:type="dcterms:W3CDTF">2009-09-23T12:26:41Z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